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Računovodstvo\Desktop\fi 12-25\Obrasci_financijskih_izvjestaja_v_8.3.0\"/>
    </mc:Choice>
  </mc:AlternateContent>
  <xr:revisionPtr revIDLastSave="0" documentId="13_ncr:1_{2F51FB25-ECB4-43CA-975A-BF5A81BBA9F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H340" i="9"/>
  <c r="E340" i="9" s="1"/>
  <c r="B340" i="9" s="1"/>
  <c r="G340" i="9"/>
  <c r="F340" i="9"/>
  <c r="F339" i="9"/>
  <c r="F338" i="9"/>
  <c r="F337" i="9"/>
  <c r="F336" i="9"/>
  <c r="H335" i="9"/>
  <c r="G335" i="9"/>
  <c r="F335" i="9"/>
  <c r="F334" i="9"/>
  <c r="H333" i="9"/>
  <c r="G333" i="9"/>
  <c r="F333" i="9"/>
  <c r="E333" i="9"/>
  <c r="B333" i="9"/>
  <c r="H332" i="9"/>
  <c r="G332" i="9"/>
  <c r="F332" i="9"/>
  <c r="E332" i="9"/>
  <c r="B332" i="9" s="1"/>
  <c r="H331" i="9"/>
  <c r="E331" i="9" s="1"/>
  <c r="B331" i="9" s="1"/>
  <c r="G331" i="9"/>
  <c r="F331" i="9"/>
  <c r="H330" i="9"/>
  <c r="G330" i="9"/>
  <c r="F330" i="9"/>
  <c r="E330" i="9"/>
  <c r="B330" i="9" s="1"/>
  <c r="H329" i="9"/>
  <c r="E329" i="9" s="1"/>
  <c r="B329" i="9" s="1"/>
  <c r="G329" i="9"/>
  <c r="F329" i="9"/>
  <c r="H328" i="9"/>
  <c r="G328" i="9"/>
  <c r="F328" i="9"/>
  <c r="E328" i="9"/>
  <c r="B328" i="9" s="1"/>
  <c r="H327" i="9"/>
  <c r="G327" i="9"/>
  <c r="F327" i="9"/>
  <c r="H326" i="9"/>
  <c r="E326" i="9" s="1"/>
  <c r="B326" i="9" s="1"/>
  <c r="G326" i="9"/>
  <c r="F326" i="9"/>
  <c r="H325" i="9"/>
  <c r="E325" i="9" s="1"/>
  <c r="B325" i="9" s="1"/>
  <c r="G325" i="9"/>
  <c r="F325" i="9"/>
  <c r="H324" i="9"/>
  <c r="G324" i="9"/>
  <c r="F324" i="9"/>
  <c r="H323" i="9"/>
  <c r="E323" i="9" s="1"/>
  <c r="B323" i="9" s="1"/>
  <c r="G323" i="9"/>
  <c r="F323" i="9"/>
  <c r="H322" i="9"/>
  <c r="G322" i="9"/>
  <c r="F322" i="9"/>
  <c r="H321" i="9"/>
  <c r="G321" i="9"/>
  <c r="F321" i="9"/>
  <c r="E321" i="9"/>
  <c r="B321" i="9"/>
  <c r="H320" i="9"/>
  <c r="G320" i="9"/>
  <c r="F320" i="9"/>
  <c r="H319" i="9"/>
  <c r="E319" i="9" s="1"/>
  <c r="B319" i="9" s="1"/>
  <c r="G319" i="9"/>
  <c r="F319" i="9"/>
  <c r="H318" i="9"/>
  <c r="E318" i="9" s="1"/>
  <c r="B318" i="9" s="1"/>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c r="E271" i="9"/>
  <c r="B271" i="9"/>
  <c r="M270" i="9"/>
  <c r="L270" i="9"/>
  <c r="F270" i="9" s="1"/>
  <c r="E270" i="9"/>
  <c r="M269" i="9"/>
  <c r="L269" i="9"/>
  <c r="F269" i="9"/>
  <c r="E269" i="9"/>
  <c r="B269" i="9"/>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E243" i="9"/>
  <c r="M242" i="9"/>
  <c r="L242" i="9"/>
  <c r="F242" i="9"/>
  <c r="E242" i="9"/>
  <c r="B242" i="9"/>
  <c r="M241" i="9"/>
  <c r="L241" i="9"/>
  <c r="F241" i="9" s="1"/>
  <c r="E241" i="9"/>
  <c r="M240" i="9"/>
  <c r="L240" i="9"/>
  <c r="F240" i="9"/>
  <c r="E240" i="9"/>
  <c r="B240" i="9"/>
  <c r="M239" i="9"/>
  <c r="L239" i="9"/>
  <c r="E239" i="9"/>
  <c r="M238" i="9"/>
  <c r="L238" i="9"/>
  <c r="F238" i="9"/>
  <c r="E238" i="9"/>
  <c r="B238" i="9"/>
  <c r="M237" i="9"/>
  <c r="L237" i="9"/>
  <c r="E237" i="9"/>
  <c r="M236" i="9"/>
  <c r="L236" i="9"/>
  <c r="E236" i="9"/>
  <c r="M235" i="9"/>
  <c r="L235" i="9"/>
  <c r="F235" i="9" s="1"/>
  <c r="E235" i="9"/>
  <c r="M234" i="9"/>
  <c r="L234" i="9"/>
  <c r="F234" i="9"/>
  <c r="E234" i="9"/>
  <c r="B234" i="9"/>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G154" i="9"/>
  <c r="F154" i="9"/>
  <c r="E154" i="9"/>
  <c r="B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G141" i="9"/>
  <c r="F141" i="9"/>
  <c r="E141" i="9"/>
  <c r="B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G135" i="9"/>
  <c r="F135" i="9"/>
  <c r="E135" i="9"/>
  <c r="B135" i="9"/>
  <c r="H134" i="9"/>
  <c r="G134" i="9"/>
  <c r="F134" i="9"/>
  <c r="E134" i="9"/>
  <c r="B134" i="9"/>
  <c r="H133" i="9"/>
  <c r="G133" i="9"/>
  <c r="F133" i="9"/>
  <c r="E133" i="9"/>
  <c r="B133" i="9" s="1"/>
  <c r="H132" i="9"/>
  <c r="E132" i="9" s="1"/>
  <c r="B132" i="9" s="1"/>
  <c r="G132" i="9"/>
  <c r="F132" i="9"/>
  <c r="H131" i="9"/>
  <c r="G131" i="9"/>
  <c r="F131" i="9"/>
  <c r="E131" i="9"/>
  <c r="B131" i="9" s="1"/>
  <c r="H130" i="9"/>
  <c r="G130" i="9"/>
  <c r="F130" i="9"/>
  <c r="E130" i="9"/>
  <c r="B130" i="9"/>
  <c r="H129" i="9"/>
  <c r="G129" i="9"/>
  <c r="F129" i="9"/>
  <c r="E129" i="9"/>
  <c r="B129" i="9" s="1"/>
  <c r="H128" i="9"/>
  <c r="E128" i="9" s="1"/>
  <c r="B128" i="9" s="1"/>
  <c r="G128" i="9"/>
  <c r="F128" i="9"/>
  <c r="H127" i="9"/>
  <c r="G127" i="9"/>
  <c r="F127" i="9"/>
  <c r="E127" i="9"/>
  <c r="B127" i="9"/>
  <c r="H126" i="9"/>
  <c r="G126" i="9"/>
  <c r="F126" i="9"/>
  <c r="E126" i="9"/>
  <c r="B126" i="9" s="1"/>
  <c r="H125" i="9"/>
  <c r="E125" i="9" s="1"/>
  <c r="B125" i="9" s="1"/>
  <c r="G125" i="9"/>
  <c r="F125" i="9"/>
  <c r="H124" i="9"/>
  <c r="G124" i="9"/>
  <c r="F124" i="9"/>
  <c r="E124" i="9"/>
  <c r="B124" i="9" s="1"/>
  <c r="H123" i="9"/>
  <c r="G123" i="9"/>
  <c r="F123" i="9"/>
  <c r="E123" i="9"/>
  <c r="B123" i="9"/>
  <c r="H122" i="9"/>
  <c r="G122" i="9"/>
  <c r="F122" i="9"/>
  <c r="E122" i="9"/>
  <c r="B122" i="9" s="1"/>
  <c r="H121" i="9"/>
  <c r="G121" i="9"/>
  <c r="F121" i="9"/>
  <c r="E121" i="9"/>
  <c r="B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G111" i="9"/>
  <c r="F111" i="9"/>
  <c r="E111" i="9"/>
  <c r="B111" i="9"/>
  <c r="H110" i="9"/>
  <c r="G110" i="9"/>
  <c r="F110" i="9"/>
  <c r="E110" i="9"/>
  <c r="B110" i="9" s="1"/>
  <c r="H109" i="9"/>
  <c r="E109" i="9" s="1"/>
  <c r="B109" i="9" s="1"/>
  <c r="G109" i="9"/>
  <c r="F109" i="9"/>
  <c r="H108" i="9"/>
  <c r="G108" i="9"/>
  <c r="F108" i="9"/>
  <c r="E108" i="9"/>
  <c r="B108" i="9" s="1"/>
  <c r="H107" i="9"/>
  <c r="G107" i="9"/>
  <c r="F107" i="9"/>
  <c r="E107" i="9"/>
  <c r="B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G81" i="9"/>
  <c r="F81" i="9"/>
  <c r="E81" i="9"/>
  <c r="B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G71" i="9"/>
  <c r="F71" i="9"/>
  <c r="E71" i="9"/>
  <c r="B71" i="9"/>
  <c r="H70" i="9"/>
  <c r="G70" i="9"/>
  <c r="F70" i="9"/>
  <c r="E70" i="9"/>
  <c r="B70" i="9" s="1"/>
  <c r="H69" i="9"/>
  <c r="E69" i="9" s="1"/>
  <c r="B69" i="9" s="1"/>
  <c r="G69" i="9"/>
  <c r="F69" i="9"/>
  <c r="H68" i="9"/>
  <c r="G68" i="9"/>
  <c r="F68" i="9"/>
  <c r="E68" i="9"/>
  <c r="B68" i="9" s="1"/>
  <c r="H67" i="9"/>
  <c r="E67" i="9" s="1"/>
  <c r="B67" i="9" s="1"/>
  <c r="G67" i="9"/>
  <c r="F67" i="9"/>
  <c r="H66" i="9"/>
  <c r="E66" i="9" s="1"/>
  <c r="B66" i="9" s="1"/>
  <c r="G66" i="9"/>
  <c r="F66" i="9"/>
  <c r="H65" i="9"/>
  <c r="G65" i="9"/>
  <c r="F65" i="9"/>
  <c r="E65" i="9"/>
  <c r="B65" i="9" s="1"/>
  <c r="H64" i="9"/>
  <c r="G64" i="9"/>
  <c r="F64" i="9"/>
  <c r="E64" i="9"/>
  <c r="B64" i="9" s="1"/>
  <c r="H63" i="9"/>
  <c r="G63" i="9"/>
  <c r="F63" i="9"/>
  <c r="E63" i="9"/>
  <c r="B63" i="9"/>
  <c r="H62" i="9"/>
  <c r="G62" i="9"/>
  <c r="F62" i="9"/>
  <c r="E62" i="9"/>
  <c r="B62" i="9" s="1"/>
  <c r="H61" i="9"/>
  <c r="G61" i="9"/>
  <c r="F61" i="9"/>
  <c r="E61" i="9"/>
  <c r="B61" i="9"/>
  <c r="H60" i="9"/>
  <c r="G60" i="9"/>
  <c r="F60" i="9"/>
  <c r="E60" i="9"/>
  <c r="B60" i="9" s="1"/>
  <c r="H59" i="9"/>
  <c r="G59" i="9"/>
  <c r="F59" i="9"/>
  <c r="E59" i="9"/>
  <c r="B59" i="9"/>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E37" i="9" s="1"/>
  <c r="B37" i="9" s="1"/>
  <c r="G37" i="9"/>
  <c r="F37" i="9"/>
  <c r="H36" i="9"/>
  <c r="G36" i="9"/>
  <c r="F36" i="9"/>
  <c r="H35" i="9"/>
  <c r="E35" i="9" s="1"/>
  <c r="B35" i="9" s="1"/>
  <c r="G35" i="9"/>
  <c r="F35" i="9"/>
  <c r="H34" i="9"/>
  <c r="E34" i="9" s="1"/>
  <c r="B34" i="9" s="1"/>
  <c r="G34" i="9"/>
  <c r="F34" i="9"/>
  <c r="H33" i="9"/>
  <c r="G33" i="9"/>
  <c r="F33" i="9"/>
  <c r="E33" i="9"/>
  <c r="B33" i="9" s="1"/>
  <c r="H32" i="9"/>
  <c r="E32" i="9" s="1"/>
  <c r="B32" i="9" s="1"/>
  <c r="G32" i="9"/>
  <c r="F32" i="9"/>
  <c r="H31" i="9"/>
  <c r="G31" i="9"/>
  <c r="F31" i="9"/>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s="1"/>
  <c r="D46" i="8"/>
  <c r="D37" i="8"/>
  <c r="D27" i="8"/>
  <c r="D25" i="8" s="1"/>
  <c r="C1602" i="1" s="1"/>
  <c r="G1602" i="1" s="1"/>
  <c r="D18" i="8"/>
  <c r="D8" i="8"/>
  <c r="D6" i="8" s="1"/>
  <c r="E44" i="7"/>
  <c r="D44" i="7"/>
  <c r="E39" i="7"/>
  <c r="D39" i="7"/>
  <c r="E38" i="7"/>
  <c r="D38" i="7"/>
  <c r="E30" i="7"/>
  <c r="D30" i="7"/>
  <c r="E23" i="7"/>
  <c r="D23" i="7"/>
  <c r="E22" i="7"/>
  <c r="D22" i="7"/>
  <c r="H34" i="3" s="1"/>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514" i="1" s="1"/>
  <c r="H1514" i="1" s="1"/>
  <c r="D118" i="6"/>
  <c r="F118" i="6" s="1"/>
  <c r="F117" i="6"/>
  <c r="F116" i="6"/>
  <c r="E115" i="6"/>
  <c r="D115" i="6"/>
  <c r="D114" i="6" s="1"/>
  <c r="E114" i="6"/>
  <c r="D1510" i="1" s="1"/>
  <c r="H1510"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D256" i="5"/>
  <c r="D255" i="5"/>
  <c r="F254" i="5"/>
  <c r="F253" i="5"/>
  <c r="E252" i="5"/>
  <c r="D1256" i="1" s="1"/>
  <c r="H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E584" i="4" s="1"/>
  <c r="E535"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E430" i="4" s="1"/>
  <c r="E63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E427" i="4"/>
  <c r="D422" i="1" s="1"/>
  <c r="H422" i="1" s="1"/>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D373" i="4" s="1"/>
  <c r="E373" i="4"/>
  <c r="D368" i="1" s="1"/>
  <c r="H368" i="1" s="1"/>
  <c r="F372" i="4"/>
  <c r="F371" i="4"/>
  <c r="F370" i="4"/>
  <c r="F369" i="4"/>
  <c r="F368" i="4"/>
  <c r="F367" i="4"/>
  <c r="E366" i="4"/>
  <c r="D366" i="4"/>
  <c r="F366" i="4" s="1"/>
  <c r="F365" i="4"/>
  <c r="F364" i="4"/>
  <c r="F363" i="4"/>
  <c r="E362" i="4"/>
  <c r="D362" i="4"/>
  <c r="D361" i="4" s="1"/>
  <c r="E361" i="4"/>
  <c r="E360" i="4" s="1"/>
  <c r="D355" i="1"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49" i="1"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E71" i="4"/>
  <c r="D71" i="4"/>
  <c r="F71" i="4" s="1"/>
  <c r="F70" i="4"/>
  <c r="F69" i="4"/>
  <c r="E68" i="4"/>
  <c r="E49" i="4" s="1"/>
  <c r="D45" i="1" s="1"/>
  <c r="H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G40" i="3"/>
  <c r="B40" i="3"/>
  <c r="G39" i="3"/>
  <c r="B39" i="3"/>
  <c r="H38" i="3"/>
  <c r="G38" i="3"/>
  <c r="B38" i="3"/>
  <c r="I36" i="3"/>
  <c r="H36" i="3"/>
  <c r="G36" i="3"/>
  <c r="B36" i="3"/>
  <c r="I35" i="3"/>
  <c r="H35" i="3"/>
  <c r="G35" i="3"/>
  <c r="B35" i="3"/>
  <c r="I34" i="3"/>
  <c r="G34" i="3"/>
  <c r="B34" i="3"/>
  <c r="I33" i="3"/>
  <c r="G33" i="3"/>
  <c r="B33" i="3"/>
  <c r="G31" i="3"/>
  <c r="B31" i="3"/>
  <c r="I30" i="3"/>
  <c r="H30" i="3"/>
  <c r="G30" i="3"/>
  <c r="B30" i="3"/>
  <c r="I29" i="3"/>
  <c r="H29" i="3"/>
  <c r="G29" i="3"/>
  <c r="B29" i="3"/>
  <c r="I28" i="3"/>
  <c r="H28"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0" i="1"/>
  <c r="G1620" i="1" s="1"/>
  <c r="G1619" i="1"/>
  <c r="C1619" i="1"/>
  <c r="H1619" i="1" s="1"/>
  <c r="C1618" i="1"/>
  <c r="G1618" i="1" s="1"/>
  <c r="G1617" i="1"/>
  <c r="C1617" i="1"/>
  <c r="H1617" i="1" s="1"/>
  <c r="C1616" i="1"/>
  <c r="G1616" i="1" s="1"/>
  <c r="G1615" i="1"/>
  <c r="C1615" i="1"/>
  <c r="H1615" i="1" s="1"/>
  <c r="C1614" i="1"/>
  <c r="G1614" i="1" s="1"/>
  <c r="G1613" i="1"/>
  <c r="C1613" i="1"/>
  <c r="H1613" i="1" s="1"/>
  <c r="C1612" i="1"/>
  <c r="G1612" i="1" s="1"/>
  <c r="G1611" i="1"/>
  <c r="C1611" i="1"/>
  <c r="H1611" i="1" s="1"/>
  <c r="C1610" i="1"/>
  <c r="G1610" i="1" s="1"/>
  <c r="G1609" i="1"/>
  <c r="C1609" i="1"/>
  <c r="H1609" i="1" s="1"/>
  <c r="C1608" i="1"/>
  <c r="G1608" i="1" s="1"/>
  <c r="C1607" i="1"/>
  <c r="H1607" i="1" s="1"/>
  <c r="C1606" i="1"/>
  <c r="G1606" i="1" s="1"/>
  <c r="C1605" i="1"/>
  <c r="H1605" i="1" s="1"/>
  <c r="C1604" i="1"/>
  <c r="G1604" i="1" s="1"/>
  <c r="G1603" i="1"/>
  <c r="C1603" i="1"/>
  <c r="H1603" i="1" s="1"/>
  <c r="C1601" i="1"/>
  <c r="H1601" i="1" s="1"/>
  <c r="C1600" i="1"/>
  <c r="G1600" i="1" s="1"/>
  <c r="G1599" i="1"/>
  <c r="C1599" i="1"/>
  <c r="H1599" i="1" s="1"/>
  <c r="C1598" i="1"/>
  <c r="G1598" i="1" s="1"/>
  <c r="G1597" i="1"/>
  <c r="C1597" i="1"/>
  <c r="H1597" i="1" s="1"/>
  <c r="C1596" i="1"/>
  <c r="G1596" i="1" s="1"/>
  <c r="G1595" i="1"/>
  <c r="C1595" i="1"/>
  <c r="H1595" i="1" s="1"/>
  <c r="C1594" i="1"/>
  <c r="G1594" i="1" s="1"/>
  <c r="C1593" i="1"/>
  <c r="H1593" i="1" s="1"/>
  <c r="C1592" i="1"/>
  <c r="G1592" i="1" s="1"/>
  <c r="C1591" i="1"/>
  <c r="H1591" i="1" s="1"/>
  <c r="C1590" i="1"/>
  <c r="G1590" i="1" s="1"/>
  <c r="C1589" i="1"/>
  <c r="H1589" i="1" s="1"/>
  <c r="C1588" i="1"/>
  <c r="G1588" i="1" s="1"/>
  <c r="C1587" i="1"/>
  <c r="H1587" i="1" s="1"/>
  <c r="C1586" i="1"/>
  <c r="G1586" i="1" s="1"/>
  <c r="C1584" i="1"/>
  <c r="G1584" i="1" s="1"/>
  <c r="C1583" i="1"/>
  <c r="H1583"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D1557" i="1"/>
  <c r="C1557" i="1"/>
  <c r="J1557" i="1" s="1"/>
  <c r="D1556" i="1"/>
  <c r="C1556" i="1"/>
  <c r="D1555" i="1"/>
  <c r="C1555"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J1541" i="1" s="1"/>
  <c r="C1541" i="1"/>
  <c r="G1541" i="1" s="1"/>
  <c r="D1540" i="1"/>
  <c r="H1540" i="1" s="1"/>
  <c r="C1540" i="1"/>
  <c r="G1540" i="1" s="1"/>
  <c r="D1539" i="1"/>
  <c r="H1539" i="1" s="1"/>
  <c r="C1539" i="1"/>
  <c r="G1539" i="1" s="1"/>
  <c r="D1538" i="1"/>
  <c r="C1538"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H1525" i="1" s="1"/>
  <c r="C1525" i="1"/>
  <c r="G1525" i="1" s="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C1514" i="1"/>
  <c r="H1513" i="1"/>
  <c r="D1513" i="1"/>
  <c r="C1513" i="1"/>
  <c r="G1513" i="1" s="1"/>
  <c r="D1512" i="1"/>
  <c r="H1512" i="1" s="1"/>
  <c r="C1512" i="1"/>
  <c r="D1511" i="1"/>
  <c r="H1511" i="1" s="1"/>
  <c r="C1511" i="1"/>
  <c r="C1510" i="1"/>
  <c r="H1509" i="1"/>
  <c r="D1509" i="1"/>
  <c r="C1509" i="1"/>
  <c r="G1509" i="1" s="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H1485" i="1"/>
  <c r="D1485" i="1"/>
  <c r="C1485" i="1"/>
  <c r="G1485" i="1" s="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C1434" i="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H1390" i="1" s="1"/>
  <c r="C1390" i="1"/>
  <c r="D1389" i="1"/>
  <c r="C1389" i="1"/>
  <c r="D1388" i="1"/>
  <c r="C1388" i="1"/>
  <c r="D1387" i="1"/>
  <c r="C1387" i="1"/>
  <c r="D1386" i="1"/>
  <c r="C1386" i="1"/>
  <c r="D1385" i="1"/>
  <c r="C1385" i="1"/>
  <c r="D1384" i="1"/>
  <c r="C1384" i="1"/>
  <c r="D1383" i="1"/>
  <c r="H1383" i="1" s="1"/>
  <c r="C1383" i="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D1339" i="1"/>
  <c r="H1339" i="1" s="1"/>
  <c r="C1339" i="1"/>
  <c r="G1339" i="1" s="1"/>
  <c r="D1338" i="1"/>
  <c r="H1338" i="1" s="1"/>
  <c r="C1338" i="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D1310" i="1"/>
  <c r="H1310" i="1" s="1"/>
  <c r="C1310" i="1"/>
  <c r="G1310" i="1" s="1"/>
  <c r="D1309" i="1"/>
  <c r="H1309" i="1" s="1"/>
  <c r="C1309" i="1"/>
  <c r="G1309" i="1" s="1"/>
  <c r="D1308" i="1"/>
  <c r="H1308" i="1" s="1"/>
  <c r="C1308" i="1"/>
  <c r="G1308" i="1" s="1"/>
  <c r="D1307" i="1"/>
  <c r="H1307" i="1" s="1"/>
  <c r="C1307" i="1"/>
  <c r="G1307" i="1" s="1"/>
  <c r="D1306" i="1"/>
  <c r="H1306" i="1" s="1"/>
  <c r="C1306" i="1"/>
  <c r="D1305" i="1"/>
  <c r="H1305" i="1" s="1"/>
  <c r="C1305" i="1"/>
  <c r="D1304" i="1"/>
  <c r="H1304" i="1" s="1"/>
  <c r="C1304" i="1"/>
  <c r="G1304" i="1" s="1"/>
  <c r="D1303" i="1"/>
  <c r="H1303" i="1" s="1"/>
  <c r="C1303" i="1"/>
  <c r="G1303" i="1" s="1"/>
  <c r="D1302" i="1"/>
  <c r="H1302" i="1" s="1"/>
  <c r="C1302" i="1"/>
  <c r="G1302" i="1" s="1"/>
  <c r="D1301" i="1"/>
  <c r="H1301" i="1" s="1"/>
  <c r="C1301" i="1"/>
  <c r="D1300" i="1"/>
  <c r="H1300" i="1" s="1"/>
  <c r="C1300" i="1"/>
  <c r="D1299" i="1"/>
  <c r="H1299" i="1" s="1"/>
  <c r="C1299" i="1"/>
  <c r="G1299" i="1" s="1"/>
  <c r="D1298" i="1"/>
  <c r="H1298" i="1" s="1"/>
  <c r="C1298" i="1"/>
  <c r="G1298" i="1" s="1"/>
  <c r="D1297" i="1"/>
  <c r="H1297" i="1" s="1"/>
  <c r="C1297" i="1"/>
  <c r="G1297" i="1" s="1"/>
  <c r="D1296" i="1"/>
  <c r="C1296" i="1"/>
  <c r="C1295" i="1"/>
  <c r="D1294" i="1"/>
  <c r="H1294" i="1" s="1"/>
  <c r="C1294" i="1"/>
  <c r="G1294" i="1" s="1"/>
  <c r="D1293" i="1"/>
  <c r="H1293" i="1" s="1"/>
  <c r="C1293" i="1"/>
  <c r="G1293" i="1" s="1"/>
  <c r="D1292" i="1"/>
  <c r="H1292" i="1" s="1"/>
  <c r="C1292" i="1"/>
  <c r="D1291" i="1"/>
  <c r="H1291" i="1" s="1"/>
  <c r="C1291" i="1"/>
  <c r="D1290" i="1"/>
  <c r="H1290" i="1" s="1"/>
  <c r="C1290" i="1"/>
  <c r="G1290" i="1" s="1"/>
  <c r="D1289" i="1"/>
  <c r="H1289" i="1" s="1"/>
  <c r="C1289" i="1"/>
  <c r="D1288" i="1"/>
  <c r="H1288" i="1" s="1"/>
  <c r="C1288" i="1"/>
  <c r="G1288" i="1" s="1"/>
  <c r="D1287" i="1"/>
  <c r="H1287" i="1" s="1"/>
  <c r="C1287" i="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D1280" i="1"/>
  <c r="H1280" i="1" s="1"/>
  <c r="C1280" i="1"/>
  <c r="G1280" i="1" s="1"/>
  <c r="D1279" i="1"/>
  <c r="H1279" i="1" s="1"/>
  <c r="C1279" i="1"/>
  <c r="G1279" i="1" s="1"/>
  <c r="D1278" i="1"/>
  <c r="H1278" i="1" s="1"/>
  <c r="C1278" i="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D1266" i="1"/>
  <c r="H1266" i="1" s="1"/>
  <c r="C1266" i="1"/>
  <c r="G1266" i="1" s="1"/>
  <c r="D1265" i="1"/>
  <c r="H1265" i="1" s="1"/>
  <c r="C1265" i="1"/>
  <c r="C1264" i="1"/>
  <c r="D1263" i="1"/>
  <c r="H1263" i="1" s="1"/>
  <c r="C1263" i="1"/>
  <c r="G1263" i="1" s="1"/>
  <c r="D1262" i="1"/>
  <c r="H1262" i="1" s="1"/>
  <c r="C1262" i="1"/>
  <c r="G1262" i="1" s="1"/>
  <c r="D1261" i="1"/>
  <c r="H1261" i="1" s="1"/>
  <c r="C1261" i="1"/>
  <c r="G1261" i="1" s="1"/>
  <c r="D1260" i="1"/>
  <c r="H1260" i="1" s="1"/>
  <c r="C1260" i="1"/>
  <c r="C1259" i="1"/>
  <c r="D1258" i="1"/>
  <c r="H1258" i="1" s="1"/>
  <c r="C1258" i="1"/>
  <c r="D1257" i="1"/>
  <c r="H1257" i="1" s="1"/>
  <c r="C1257" i="1"/>
  <c r="G1257" i="1" s="1"/>
  <c r="C1256" i="1"/>
  <c r="D1254" i="1"/>
  <c r="H1254" i="1" s="1"/>
  <c r="C1254" i="1"/>
  <c r="G1254" i="1" s="1"/>
  <c r="D1253" i="1"/>
  <c r="H1253" i="1" s="1"/>
  <c r="C1253" i="1"/>
  <c r="G1253" i="1" s="1"/>
  <c r="D1252" i="1"/>
  <c r="H1252" i="1" s="1"/>
  <c r="C1252" i="1"/>
  <c r="G1252" i="1" s="1"/>
  <c r="D1251" i="1"/>
  <c r="H1251" i="1" s="1"/>
  <c r="C1251" i="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D1187" i="1"/>
  <c r="H1187" i="1" s="1"/>
  <c r="C1187" i="1"/>
  <c r="G1187" i="1" s="1"/>
  <c r="D1186" i="1"/>
  <c r="H1186" i="1" s="1"/>
  <c r="C1186" i="1"/>
  <c r="G1186" i="1" s="1"/>
  <c r="D1185" i="1"/>
  <c r="H1185" i="1" s="1"/>
  <c r="C1185" i="1"/>
  <c r="D1184" i="1"/>
  <c r="H1184" i="1" s="1"/>
  <c r="C1184" i="1"/>
  <c r="G1184" i="1" s="1"/>
  <c r="D1183" i="1"/>
  <c r="H1183" i="1" s="1"/>
  <c r="C1183" i="1"/>
  <c r="G1183" i="1" s="1"/>
  <c r="C1182" i="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D1168" i="1"/>
  <c r="H1168" i="1" s="1"/>
  <c r="C1168" i="1"/>
  <c r="D1167" i="1"/>
  <c r="H1167" i="1" s="1"/>
  <c r="C1167" i="1"/>
  <c r="G1167" i="1" s="1"/>
  <c r="D1166" i="1"/>
  <c r="H1166" i="1" s="1"/>
  <c r="C1166" i="1"/>
  <c r="G1166" i="1" s="1"/>
  <c r="D1165" i="1"/>
  <c r="H1165" i="1" s="1"/>
  <c r="C1165" i="1"/>
  <c r="D1164" i="1"/>
  <c r="H1164" i="1" s="1"/>
  <c r="C1164" i="1"/>
  <c r="G1164" i="1" s="1"/>
  <c r="D1163" i="1"/>
  <c r="H1163" i="1" s="1"/>
  <c r="C1163" i="1"/>
  <c r="D1162" i="1"/>
  <c r="H1162" i="1" s="1"/>
  <c r="C1162" i="1"/>
  <c r="G1162" i="1" s="1"/>
  <c r="D1161" i="1"/>
  <c r="H1161" i="1" s="1"/>
  <c r="C1161" i="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D1154" i="1"/>
  <c r="H1154" i="1" s="1"/>
  <c r="C1154" i="1"/>
  <c r="G1154" i="1" s="1"/>
  <c r="D1153" i="1"/>
  <c r="H1153" i="1" s="1"/>
  <c r="C1153" i="1"/>
  <c r="G1153" i="1" s="1"/>
  <c r="D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C1093" i="1"/>
  <c r="D1092" i="1"/>
  <c r="H1092" i="1" s="1"/>
  <c r="C1092" i="1"/>
  <c r="H1091" i="1"/>
  <c r="D1091" i="1"/>
  <c r="C1091" i="1"/>
  <c r="G1091" i="1" s="1"/>
  <c r="D1090" i="1"/>
  <c r="H1090" i="1" s="1"/>
  <c r="C1090" i="1"/>
  <c r="D1089" i="1"/>
  <c r="H1089" i="1" s="1"/>
  <c r="C1089" i="1"/>
  <c r="D1088" i="1"/>
  <c r="H1088" i="1" s="1"/>
  <c r="C1088" i="1"/>
  <c r="D1087" i="1"/>
  <c r="H1087" i="1" s="1"/>
  <c r="C1087" i="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H1065" i="1" s="1"/>
  <c r="C1065" i="1"/>
  <c r="H1064" i="1"/>
  <c r="D1064" i="1"/>
  <c r="C1064" i="1"/>
  <c r="G1064" i="1" s="1"/>
  <c r="D1063" i="1"/>
  <c r="H1063" i="1" s="1"/>
  <c r="C1063" i="1"/>
  <c r="H1062" i="1"/>
  <c r="D1062" i="1"/>
  <c r="C1062" i="1"/>
  <c r="G1062" i="1" s="1"/>
  <c r="D1061" i="1"/>
  <c r="H1061" i="1" s="1"/>
  <c r="C1061" i="1"/>
  <c r="D1060" i="1"/>
  <c r="H1060" i="1" s="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D1052" i="1"/>
  <c r="H1052" i="1" s="1"/>
  <c r="C1052" i="1"/>
  <c r="D1051" i="1"/>
  <c r="H1051" i="1" s="1"/>
  <c r="C1051" i="1"/>
  <c r="D1050" i="1"/>
  <c r="H1050" i="1" s="1"/>
  <c r="C1050" i="1"/>
  <c r="G1050" i="1" s="1"/>
  <c r="D1049" i="1"/>
  <c r="H1049" i="1" s="1"/>
  <c r="C1049" i="1"/>
  <c r="D1048" i="1"/>
  <c r="H1048" i="1" s="1"/>
  <c r="C1048" i="1"/>
  <c r="G1048" i="1" s="1"/>
  <c r="D1047" i="1"/>
  <c r="H1047" i="1" s="1"/>
  <c r="C1047" i="1"/>
  <c r="D1046" i="1"/>
  <c r="H1046" i="1" s="1"/>
  <c r="C1046" i="1"/>
  <c r="D1045" i="1"/>
  <c r="H1045" i="1" s="1"/>
  <c r="C1045" i="1"/>
  <c r="H1044" i="1"/>
  <c r="D1044" i="1"/>
  <c r="C1044" i="1"/>
  <c r="G1044" i="1" s="1"/>
  <c r="D1043" i="1"/>
  <c r="H1043" i="1" s="1"/>
  <c r="C1043" i="1"/>
  <c r="D1042" i="1"/>
  <c r="H1042" i="1" s="1"/>
  <c r="C1042" i="1"/>
  <c r="D1041" i="1"/>
  <c r="H1041" i="1" s="1"/>
  <c r="C1041" i="1"/>
  <c r="D1040" i="1"/>
  <c r="H1040" i="1" s="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D1032" i="1"/>
  <c r="H1032" i="1" s="1"/>
  <c r="C1032" i="1"/>
  <c r="G1032" i="1" s="1"/>
  <c r="D1031" i="1"/>
  <c r="H1031" i="1" s="1"/>
  <c r="C1031" i="1"/>
  <c r="D1030" i="1"/>
  <c r="H1030" i="1" s="1"/>
  <c r="C1030" i="1"/>
  <c r="D1029" i="1"/>
  <c r="H1029" i="1" s="1"/>
  <c r="C1029" i="1"/>
  <c r="D1028" i="1"/>
  <c r="H1028" i="1" s="1"/>
  <c r="C1028" i="1"/>
  <c r="D1027" i="1"/>
  <c r="H1027" i="1" s="1"/>
  <c r="C1027" i="1"/>
  <c r="H1026" i="1"/>
  <c r="D1026" i="1"/>
  <c r="C1026" i="1"/>
  <c r="G1026" i="1" s="1"/>
  <c r="D1025" i="1"/>
  <c r="H1025" i="1" s="1"/>
  <c r="C1025" i="1"/>
  <c r="D1024" i="1"/>
  <c r="H1024" i="1" s="1"/>
  <c r="C1024" i="1"/>
  <c r="D1023" i="1"/>
  <c r="H1023" i="1" s="1"/>
  <c r="C1023" i="1"/>
  <c r="H1022" i="1"/>
  <c r="D1022" i="1"/>
  <c r="C1022" i="1"/>
  <c r="G1022" i="1" s="1"/>
  <c r="D1021" i="1"/>
  <c r="H1021" i="1" s="1"/>
  <c r="C1021" i="1"/>
  <c r="D1020" i="1"/>
  <c r="H1020" i="1" s="1"/>
  <c r="C1020" i="1"/>
  <c r="D1019" i="1"/>
  <c r="H1019" i="1" s="1"/>
  <c r="C1019" i="1"/>
  <c r="D1018" i="1"/>
  <c r="H1018" i="1" s="1"/>
  <c r="C1018" i="1"/>
  <c r="G1018" i="1" s="1"/>
  <c r="C1017" i="1"/>
  <c r="H1016" i="1"/>
  <c r="D1016" i="1"/>
  <c r="C1016" i="1"/>
  <c r="G1016" i="1" s="1"/>
  <c r="D1015" i="1"/>
  <c r="H1015" i="1" s="1"/>
  <c r="C1015" i="1"/>
  <c r="D1014" i="1"/>
  <c r="H1014" i="1" s="1"/>
  <c r="C1014" i="1"/>
  <c r="D1013" i="1"/>
  <c r="C1013" i="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D730" i="1"/>
  <c r="C730" i="1"/>
  <c r="H730" i="1" s="1"/>
  <c r="D729" i="1"/>
  <c r="C729" i="1"/>
  <c r="D728" i="1"/>
  <c r="C728" i="1"/>
  <c r="H728" i="1" s="1"/>
  <c r="D727" i="1"/>
  <c r="C727" i="1"/>
  <c r="D726" i="1"/>
  <c r="C726" i="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D678" i="1"/>
  <c r="C678" i="1"/>
  <c r="H678" i="1" s="1"/>
  <c r="D677" i="1"/>
  <c r="C677" i="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D648" i="1"/>
  <c r="C648" i="1"/>
  <c r="D647" i="1"/>
  <c r="C647" i="1"/>
  <c r="D646" i="1"/>
  <c r="C646" i="1"/>
  <c r="H646" i="1" s="1"/>
  <c r="D645" i="1"/>
  <c r="C645" i="1"/>
  <c r="H645" i="1" s="1"/>
  <c r="C642" i="1"/>
  <c r="C641" i="1"/>
  <c r="D636" i="1"/>
  <c r="C636" i="1"/>
  <c r="H636" i="1" s="1"/>
  <c r="D635" i="1"/>
  <c r="C635" i="1"/>
  <c r="H635" i="1" s="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D428" i="1"/>
  <c r="H428" i="1" s="1"/>
  <c r="C428" i="1"/>
  <c r="G428" i="1" s="1"/>
  <c r="D427" i="1"/>
  <c r="H427" i="1" s="1"/>
  <c r="C427" i="1"/>
  <c r="G427" i="1" s="1"/>
  <c r="D426" i="1"/>
  <c r="H426" i="1" s="1"/>
  <c r="C426" i="1"/>
  <c r="G426" i="1" s="1"/>
  <c r="D425" i="1"/>
  <c r="H425" i="1" s="1"/>
  <c r="C425" i="1"/>
  <c r="G425" i="1" s="1"/>
  <c r="D424" i="1"/>
  <c r="D423" i="1"/>
  <c r="C423" i="1"/>
  <c r="C422" i="1"/>
  <c r="C421" i="1"/>
  <c r="D416" i="1"/>
  <c r="C416" i="1"/>
  <c r="G416" i="1" s="1"/>
  <c r="D415" i="1"/>
  <c r="H415" i="1" s="1"/>
  <c r="C415" i="1"/>
  <c r="D414" i="1"/>
  <c r="H414" i="1" s="1"/>
  <c r="C414" i="1"/>
  <c r="D411" i="1"/>
  <c r="H411" i="1" s="1"/>
  <c r="C411" i="1"/>
  <c r="G411" i="1" s="1"/>
  <c r="D410" i="1"/>
  <c r="H410" i="1" s="1"/>
  <c r="C410" i="1"/>
  <c r="G410" i="1" s="1"/>
  <c r="D409" i="1"/>
  <c r="H409" i="1" s="1"/>
  <c r="C409" i="1"/>
  <c r="G409" i="1" s="1"/>
  <c r="D408" i="1"/>
  <c r="H408" i="1" s="1"/>
  <c r="C408" i="1"/>
  <c r="D407" i="1"/>
  <c r="H407" i="1" s="1"/>
  <c r="C407" i="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D388" i="1"/>
  <c r="H388" i="1" s="1"/>
  <c r="C388" i="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D380" i="1"/>
  <c r="H380" i="1" s="1"/>
  <c r="C380" i="1"/>
  <c r="G380" i="1" s="1"/>
  <c r="D379" i="1"/>
  <c r="H379" i="1" s="1"/>
  <c r="C379" i="1"/>
  <c r="G379" i="1" s="1"/>
  <c r="D378" i="1"/>
  <c r="H378" i="1" s="1"/>
  <c r="C378" i="1"/>
  <c r="G378" i="1" s="1"/>
  <c r="D377" i="1"/>
  <c r="H377" i="1" s="1"/>
  <c r="C377" i="1"/>
  <c r="G377" i="1" s="1"/>
  <c r="D376" i="1"/>
  <c r="H376" i="1" s="1"/>
  <c r="C376" i="1"/>
  <c r="D375" i="1"/>
  <c r="H375" i="1" s="1"/>
  <c r="C375" i="1"/>
  <c r="G375" i="1" s="1"/>
  <c r="C374" i="1"/>
  <c r="D373" i="1"/>
  <c r="H373" i="1" s="1"/>
  <c r="C373" i="1"/>
  <c r="G373" i="1" s="1"/>
  <c r="D372" i="1"/>
  <c r="H372" i="1" s="1"/>
  <c r="C372" i="1"/>
  <c r="G372" i="1" s="1"/>
  <c r="D371" i="1"/>
  <c r="H371" i="1" s="1"/>
  <c r="C371" i="1"/>
  <c r="G371" i="1" s="1"/>
  <c r="D370" i="1"/>
  <c r="H370" i="1" s="1"/>
  <c r="C370" i="1"/>
  <c r="G370" i="1" s="1"/>
  <c r="D369" i="1"/>
  <c r="H369" i="1" s="1"/>
  <c r="C369" i="1"/>
  <c r="G369" i="1" s="1"/>
  <c r="C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D302" i="1"/>
  <c r="H302" i="1" s="1"/>
  <c r="C302" i="1"/>
  <c r="G302" i="1" s="1"/>
  <c r="D301" i="1"/>
  <c r="C301" i="1"/>
  <c r="G301" i="1" s="1"/>
  <c r="D300" i="1"/>
  <c r="C300" i="1"/>
  <c r="G300" i="1" s="1"/>
  <c r="D299" i="1"/>
  <c r="H299" i="1" s="1"/>
  <c r="C299" i="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D271" i="1"/>
  <c r="H271" i="1" s="1"/>
  <c r="C271" i="1"/>
  <c r="G271" i="1" s="1"/>
  <c r="D270" i="1"/>
  <c r="H270" i="1" s="1"/>
  <c r="C270" i="1"/>
  <c r="D269" i="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H241" i="1"/>
  <c r="D241" i="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D216" i="1"/>
  <c r="H216" i="1" s="1"/>
  <c r="C216" i="1"/>
  <c r="G216" i="1" s="1"/>
  <c r="D215" i="1"/>
  <c r="H215" i="1" s="1"/>
  <c r="C215" i="1"/>
  <c r="D214" i="1"/>
  <c r="H214" i="1" s="1"/>
  <c r="C214" i="1"/>
  <c r="G214" i="1" s="1"/>
  <c r="D213" i="1"/>
  <c r="H213" i="1" s="1"/>
  <c r="C213" i="1"/>
  <c r="D212" i="1"/>
  <c r="H212" i="1" s="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C198" i="1"/>
  <c r="D197" i="1"/>
  <c r="H197" i="1" s="1"/>
  <c r="C197" i="1"/>
  <c r="D196" i="1"/>
  <c r="H196" i="1" s="1"/>
  <c r="C196" i="1"/>
  <c r="G196" i="1" s="1"/>
  <c r="D195" i="1"/>
  <c r="H195" i="1" s="1"/>
  <c r="C195" i="1"/>
  <c r="G195" i="1" s="1"/>
  <c r="D194" i="1"/>
  <c r="H194" i="1" s="1"/>
  <c r="C194" i="1"/>
  <c r="G194" i="1" s="1"/>
  <c r="D193" i="1"/>
  <c r="H193" i="1" s="1"/>
  <c r="C193" i="1"/>
  <c r="D192" i="1"/>
  <c r="H192" i="1" s="1"/>
  <c r="C192" i="1"/>
  <c r="G192" i="1" s="1"/>
  <c r="D191" i="1"/>
  <c r="H191" i="1" s="1"/>
  <c r="C191" i="1"/>
  <c r="G191" i="1" s="1"/>
  <c r="D190" i="1"/>
  <c r="H190"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D181" i="1"/>
  <c r="H181" i="1" s="1"/>
  <c r="C181" i="1"/>
  <c r="G181" i="1" s="1"/>
  <c r="D180" i="1"/>
  <c r="H180" i="1" s="1"/>
  <c r="C180" i="1"/>
  <c r="G180" i="1" s="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G172" i="1" s="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G163" i="1" s="1"/>
  <c r="D162" i="1"/>
  <c r="H162" i="1" s="1"/>
  <c r="C162" i="1"/>
  <c r="D161" i="1"/>
  <c r="H161" i="1" s="1"/>
  <c r="C161" i="1"/>
  <c r="C160" i="1"/>
  <c r="D159" i="1"/>
  <c r="H159" i="1" s="1"/>
  <c r="C159" i="1"/>
  <c r="G159" i="1" s="1"/>
  <c r="D158" i="1"/>
  <c r="H158" i="1" s="1"/>
  <c r="C158" i="1"/>
  <c r="D157" i="1"/>
  <c r="H157" i="1" s="1"/>
  <c r="C157" i="1"/>
  <c r="G157" i="1" s="1"/>
  <c r="D156" i="1"/>
  <c r="H156" i="1" s="1"/>
  <c r="C156" i="1"/>
  <c r="D155" i="1"/>
  <c r="H155" i="1" s="1"/>
  <c r="C155" i="1"/>
  <c r="G155" i="1" s="1"/>
  <c r="D154" i="1"/>
  <c r="H154" i="1" s="1"/>
  <c r="C154" i="1"/>
  <c r="D153" i="1"/>
  <c r="H153" i="1" s="1"/>
  <c r="C153" i="1"/>
  <c r="D152" i="1"/>
  <c r="H152" i="1" s="1"/>
  <c r="C152" i="1"/>
  <c r="G152" i="1" s="1"/>
  <c r="D151" i="1"/>
  <c r="H151" i="1" s="1"/>
  <c r="C151" i="1"/>
  <c r="D150" i="1"/>
  <c r="H150" i="1" s="1"/>
  <c r="C150"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D131" i="1"/>
  <c r="H131" i="1" s="1"/>
  <c r="C131" i="1"/>
  <c r="D130" i="1"/>
  <c r="H130" i="1" s="1"/>
  <c r="C130" i="1"/>
  <c r="H129" i="1"/>
  <c r="D129" i="1"/>
  <c r="C129" i="1"/>
  <c r="G129" i="1" s="1"/>
  <c r="D128" i="1"/>
  <c r="H128" i="1" s="1"/>
  <c r="C128" i="1"/>
  <c r="G128" i="1" s="1"/>
  <c r="D127" i="1"/>
  <c r="H127" i="1" s="1"/>
  <c r="C127" i="1"/>
  <c r="G127" i="1" s="1"/>
  <c r="D126" i="1"/>
  <c r="H126" i="1" s="1"/>
  <c r="C126" i="1"/>
  <c r="D125" i="1"/>
  <c r="H125" i="1" s="1"/>
  <c r="C125" i="1"/>
  <c r="D124" i="1"/>
  <c r="H124" i="1" s="1"/>
  <c r="C124" i="1"/>
  <c r="D123" i="1"/>
  <c r="H123" i="1" s="1"/>
  <c r="C123" i="1"/>
  <c r="D122" i="1"/>
  <c r="H122" i="1" s="1"/>
  <c r="C122" i="1"/>
  <c r="D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H108" i="1"/>
  <c r="D108" i="1"/>
  <c r="C108" i="1"/>
  <c r="G108" i="1" s="1"/>
  <c r="D107" i="1"/>
  <c r="H107" i="1" s="1"/>
  <c r="C107" i="1"/>
  <c r="H106" i="1"/>
  <c r="D106" i="1"/>
  <c r="C106" i="1"/>
  <c r="G106" i="1" s="1"/>
  <c r="D105" i="1"/>
  <c r="H105" i="1" s="1"/>
  <c r="C105" i="1"/>
  <c r="H104" i="1"/>
  <c r="D104" i="1"/>
  <c r="C104" i="1"/>
  <c r="G104" i="1" s="1"/>
  <c r="D103" i="1"/>
  <c r="H103" i="1" s="1"/>
  <c r="C103" i="1"/>
  <c r="D102" i="1"/>
  <c r="H102" i="1" s="1"/>
  <c r="C102"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H78" i="1"/>
  <c r="D78" i="1"/>
  <c r="C78" i="1"/>
  <c r="G78" i="1" s="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D64" i="1"/>
  <c r="H64" i="1" s="1"/>
  <c r="C64" i="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H46" i="1"/>
  <c r="D46" i="1"/>
  <c r="C46" i="1"/>
  <c r="G46" i="1" s="1"/>
  <c r="C45" i="1"/>
  <c r="H44" i="1"/>
  <c r="D44" i="1"/>
  <c r="C44" i="1"/>
  <c r="G44" i="1" s="1"/>
  <c r="D43" i="1"/>
  <c r="H43" i="1" s="1"/>
  <c r="C43" i="1"/>
  <c r="H42" i="1"/>
  <c r="D42" i="1"/>
  <c r="C42" i="1"/>
  <c r="G42" i="1" s="1"/>
  <c r="D41" i="1"/>
  <c r="H41" i="1" s="1"/>
  <c r="C41" i="1"/>
  <c r="H40" i="1"/>
  <c r="D40" i="1"/>
  <c r="C40" i="1"/>
  <c r="G40" i="1" s="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D3" i="1"/>
  <c r="H1538" i="1" l="1"/>
  <c r="H33" i="3"/>
  <c r="G1538" i="1"/>
  <c r="H1555" i="1"/>
  <c r="H1556" i="1"/>
  <c r="J1558" i="1"/>
  <c r="E31" i="9"/>
  <c r="B31" i="9" s="1"/>
  <c r="F236" i="9"/>
  <c r="B236" i="9" s="1"/>
  <c r="E141" i="6"/>
  <c r="I31" i="3" s="1"/>
  <c r="F114" i="6"/>
  <c r="G1511" i="1"/>
  <c r="H300" i="1"/>
  <c r="H416" i="1"/>
  <c r="H423" i="1"/>
  <c r="H1295" i="1"/>
  <c r="H1296" i="1"/>
  <c r="G1295" i="1"/>
  <c r="G1296" i="1"/>
  <c r="E312" i="9"/>
  <c r="B312" i="9" s="1"/>
  <c r="H301" i="1"/>
  <c r="E322" i="9"/>
  <c r="B322" i="9" s="1"/>
  <c r="E324" i="9"/>
  <c r="B324" i="9" s="1"/>
  <c r="E327" i="9"/>
  <c r="B327" i="9" s="1"/>
  <c r="E335" i="9"/>
  <c r="B335" i="9" s="1"/>
  <c r="H1389" i="1"/>
  <c r="H1388" i="1"/>
  <c r="H1387" i="1"/>
  <c r="H1386" i="1"/>
  <c r="H1385" i="1"/>
  <c r="H1384" i="1"/>
  <c r="E307" i="9"/>
  <c r="B307" i="9" s="1"/>
  <c r="E311" i="9"/>
  <c r="B311" i="9" s="1"/>
  <c r="E320" i="9"/>
  <c r="B320" i="9" s="1"/>
  <c r="G1601" i="1"/>
  <c r="G1681" i="1"/>
  <c r="G1683" i="1"/>
  <c r="G1593" i="1"/>
  <c r="G1591" i="1"/>
  <c r="G1589" i="1"/>
  <c r="G1607" i="1"/>
  <c r="G1587" i="1"/>
  <c r="G1605" i="1"/>
  <c r="G1583" i="1"/>
  <c r="C1585" i="1"/>
  <c r="H1585" i="1" s="1"/>
  <c r="G1400" i="1"/>
  <c r="G1397" i="1"/>
  <c r="G1396" i="1"/>
  <c r="G1394" i="1"/>
  <c r="G1395" i="1"/>
  <c r="G1393" i="1"/>
  <c r="G1392" i="1"/>
  <c r="G1390" i="1"/>
  <c r="G1168" i="1"/>
  <c r="G1305" i="1"/>
  <c r="G1398" i="1"/>
  <c r="G1391" i="1"/>
  <c r="G1258" i="1"/>
  <c r="F252" i="5"/>
  <c r="D1182" i="1"/>
  <c r="H1182" i="1" s="1"/>
  <c r="G1399" i="1"/>
  <c r="G1389" i="1"/>
  <c r="G1388" i="1"/>
  <c r="G1387" i="1"/>
  <c r="G1386" i="1"/>
  <c r="G1385" i="1"/>
  <c r="G1384" i="1"/>
  <c r="G1383" i="1"/>
  <c r="G1306" i="1"/>
  <c r="G1340" i="1"/>
  <c r="G1338" i="1"/>
  <c r="G1311" i="1"/>
  <c r="G1300" i="1"/>
  <c r="G1301" i="1"/>
  <c r="G1292" i="1"/>
  <c r="G1291" i="1"/>
  <c r="G1289" i="1"/>
  <c r="G1278" i="1"/>
  <c r="G1281" i="1"/>
  <c r="G1287" i="1"/>
  <c r="G1267" i="1"/>
  <c r="G1265" i="1"/>
  <c r="F256" i="5"/>
  <c r="G1260" i="1"/>
  <c r="G1264" i="1"/>
  <c r="E255" i="5"/>
  <c r="D1259" i="1" s="1"/>
  <c r="H1259" i="1" s="1"/>
  <c r="G1256" i="1"/>
  <c r="G1251" i="1"/>
  <c r="G1201" i="1"/>
  <c r="E337" i="9"/>
  <c r="B337" i="9" s="1"/>
  <c r="G1188" i="1"/>
  <c r="G1185" i="1"/>
  <c r="G1169" i="1"/>
  <c r="G1165" i="1"/>
  <c r="G1163" i="1"/>
  <c r="G1155" i="1"/>
  <c r="G1161" i="1"/>
  <c r="G1087" i="1"/>
  <c r="G1089" i="1"/>
  <c r="F82" i="5"/>
  <c r="G1052" i="1"/>
  <c r="F41" i="5"/>
  <c r="G1046" i="1"/>
  <c r="G1042" i="1"/>
  <c r="F35" i="5"/>
  <c r="G1030" i="1"/>
  <c r="G1028" i="1"/>
  <c r="G1024" i="1"/>
  <c r="E12" i="5"/>
  <c r="D1017" i="1" s="1"/>
  <c r="H1017" i="1" s="1"/>
  <c r="F19" i="5"/>
  <c r="F13" i="5"/>
  <c r="G1020" i="1"/>
  <c r="H1013" i="1"/>
  <c r="G1014" i="1"/>
  <c r="E7" i="5"/>
  <c r="F7" i="5" s="1"/>
  <c r="E36" i="9"/>
  <c r="B36" i="9" s="1"/>
  <c r="H731" i="1"/>
  <c r="H729" i="1"/>
  <c r="H727" i="1"/>
  <c r="H726" i="1"/>
  <c r="H717" i="1"/>
  <c r="H695" i="1"/>
  <c r="H679" i="1"/>
  <c r="H677" i="1"/>
  <c r="H676" i="1"/>
  <c r="H653" i="1"/>
  <c r="H651" i="1"/>
  <c r="H648" i="1"/>
  <c r="H647" i="1"/>
  <c r="H649" i="1"/>
  <c r="G407" i="1"/>
  <c r="G408" i="1"/>
  <c r="G388" i="1"/>
  <c r="G389" i="1"/>
  <c r="F393" i="4"/>
  <c r="G381" i="1"/>
  <c r="G376" i="1"/>
  <c r="G368" i="1"/>
  <c r="G374" i="1"/>
  <c r="E417" i="4"/>
  <c r="D412" i="1" s="1"/>
  <c r="F373" i="4"/>
  <c r="F379" i="4"/>
  <c r="G423" i="1"/>
  <c r="F428" i="4"/>
  <c r="G422" i="1"/>
  <c r="H641" i="1"/>
  <c r="G299" i="1"/>
  <c r="D421" i="1"/>
  <c r="H421" i="1" s="1"/>
  <c r="G270" i="1"/>
  <c r="G272" i="1"/>
  <c r="F274" i="4"/>
  <c r="F202" i="4"/>
  <c r="E202" i="4"/>
  <c r="D198" i="1" s="1"/>
  <c r="H198" i="1" s="1"/>
  <c r="F216" i="4"/>
  <c r="G215" i="1"/>
  <c r="G198" i="1"/>
  <c r="G212" i="1"/>
  <c r="G213" i="1"/>
  <c r="G197" i="1"/>
  <c r="F243" i="9"/>
  <c r="B243" i="9" s="1"/>
  <c r="G193" i="1"/>
  <c r="G190" i="1"/>
  <c r="F194" i="4"/>
  <c r="G182" i="1"/>
  <c r="F239" i="9"/>
  <c r="G179" i="1"/>
  <c r="G178" i="1"/>
  <c r="G177" i="1"/>
  <c r="E164" i="4"/>
  <c r="D160" i="1" s="1"/>
  <c r="H160" i="1" s="1"/>
  <c r="F178" i="4"/>
  <c r="G176" i="1"/>
  <c r="G174" i="1"/>
  <c r="G175" i="1"/>
  <c r="G173" i="1"/>
  <c r="G171" i="1"/>
  <c r="G170" i="1"/>
  <c r="G169" i="1"/>
  <c r="G168" i="1"/>
  <c r="F170" i="4"/>
  <c r="G166" i="1"/>
  <c r="G167" i="1"/>
  <c r="G165" i="1"/>
  <c r="G164" i="1"/>
  <c r="F165" i="4"/>
  <c r="G160" i="1"/>
  <c r="G161" i="1"/>
  <c r="G162" i="1"/>
  <c r="F160" i="4"/>
  <c r="G156" i="1"/>
  <c r="G158" i="1"/>
  <c r="F237" i="9"/>
  <c r="G154" i="1"/>
  <c r="F154" i="4"/>
  <c r="G153" i="1"/>
  <c r="G150" i="1"/>
  <c r="G151" i="1"/>
  <c r="F135" i="4"/>
  <c r="G130" i="1"/>
  <c r="G131" i="1"/>
  <c r="G132" i="1"/>
  <c r="G125" i="1"/>
  <c r="G126" i="1"/>
  <c r="F126" i="4"/>
  <c r="G124" i="1"/>
  <c r="G122" i="1"/>
  <c r="G123" i="1"/>
  <c r="G102" i="1"/>
  <c r="G64" i="1"/>
  <c r="E6" i="4"/>
  <c r="D2" i="1" s="1"/>
  <c r="F49" i="4"/>
  <c r="F68" i="4"/>
  <c r="G415" i="1"/>
  <c r="G414" i="1"/>
  <c r="E648" i="4"/>
  <c r="D642" i="1" s="1"/>
  <c r="H642" i="1" s="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432" i="1"/>
  <c r="G436" i="1"/>
  <c r="G440" i="1"/>
  <c r="G444" i="1"/>
  <c r="G448" i="1"/>
  <c r="G452" i="1"/>
  <c r="G456" i="1"/>
  <c r="G460" i="1"/>
  <c r="G464" i="1"/>
  <c r="G468" i="1"/>
  <c r="G472" i="1"/>
  <c r="G476" i="1"/>
  <c r="G480" i="1"/>
  <c r="G484" i="1"/>
  <c r="G488" i="1"/>
  <c r="G492" i="1"/>
  <c r="G496" i="1"/>
  <c r="G500" i="1"/>
  <c r="G504" i="1"/>
  <c r="G508" i="1"/>
  <c r="G512" i="1"/>
  <c r="G516" i="1"/>
  <c r="G520" i="1"/>
  <c r="G524" i="1"/>
  <c r="G528" i="1"/>
  <c r="G532" i="1"/>
  <c r="G534" i="1"/>
  <c r="G538" i="1"/>
  <c r="H429"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430" i="1"/>
  <c r="G434" i="1"/>
  <c r="G438" i="1"/>
  <c r="G442" i="1"/>
  <c r="G446" i="1"/>
  <c r="G450" i="1"/>
  <c r="G454" i="1"/>
  <c r="G458" i="1"/>
  <c r="G462" i="1"/>
  <c r="G466" i="1"/>
  <c r="G470" i="1"/>
  <c r="G474" i="1"/>
  <c r="G478" i="1"/>
  <c r="G482" i="1"/>
  <c r="G486" i="1"/>
  <c r="G490" i="1"/>
  <c r="G494" i="1"/>
  <c r="G498" i="1"/>
  <c r="G502" i="1"/>
  <c r="G506" i="1"/>
  <c r="G510" i="1"/>
  <c r="G514" i="1"/>
  <c r="G518" i="1"/>
  <c r="G522" i="1"/>
  <c r="G526" i="1"/>
  <c r="G530" i="1"/>
  <c r="G536" i="1"/>
  <c r="G540" i="1"/>
  <c r="G542" i="1"/>
  <c r="G544" i="1"/>
  <c r="G546" i="1"/>
  <c r="G548" i="1"/>
  <c r="G550" i="1"/>
  <c r="G552" i="1"/>
  <c r="G554" i="1"/>
  <c r="G556" i="1"/>
  <c r="G558" i="1"/>
  <c r="G560" i="1"/>
  <c r="G562" i="1"/>
  <c r="G564" i="1"/>
  <c r="G566" i="1"/>
  <c r="G568" i="1"/>
  <c r="G570" i="1"/>
  <c r="G572" i="1"/>
  <c r="G574" i="1"/>
  <c r="G576" i="1"/>
  <c r="G578" i="1"/>
  <c r="G580" i="1"/>
  <c r="G582" i="1"/>
  <c r="G584"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4" i="1"/>
  <c r="G1096" i="1"/>
  <c r="G1098" i="1"/>
  <c r="G1100" i="1"/>
  <c r="G1102" i="1"/>
  <c r="E152" i="4"/>
  <c r="G1401" i="1"/>
  <c r="G1434" i="1"/>
  <c r="H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E422" i="4"/>
  <c r="H1541" i="1"/>
  <c r="I1541" i="1" s="1"/>
  <c r="H1542" i="1"/>
  <c r="I1542" i="1" s="1"/>
  <c r="H1543" i="1"/>
  <c r="I1543" i="1" s="1"/>
  <c r="H1544" i="1"/>
  <c r="I1544" i="1" s="1"/>
  <c r="H1545" i="1"/>
  <c r="I1545" i="1" s="1"/>
  <c r="H1546" i="1"/>
  <c r="I1546" i="1" s="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H1582" i="1"/>
  <c r="H1584" i="1"/>
  <c r="H1586" i="1"/>
  <c r="H1588" i="1"/>
  <c r="H1590" i="1"/>
  <c r="H1592" i="1"/>
  <c r="H1594" i="1"/>
  <c r="H1596" i="1"/>
  <c r="H1598" i="1"/>
  <c r="H1600" i="1"/>
  <c r="H1602" i="1"/>
  <c r="H1604" i="1"/>
  <c r="H1606" i="1"/>
  <c r="H1608" i="1"/>
  <c r="H1610" i="1"/>
  <c r="H1612" i="1"/>
  <c r="H1614" i="1"/>
  <c r="H1616" i="1"/>
  <c r="H1618" i="1"/>
  <c r="H1620"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D125" i="4"/>
  <c r="D153" i="4"/>
  <c r="D221" i="4"/>
  <c r="E418" i="4"/>
  <c r="D413" i="1" s="1"/>
  <c r="F466" i="4"/>
  <c r="D430" i="4"/>
  <c r="E640" i="4"/>
  <c r="D634" i="1" s="1"/>
  <c r="F274" i="5"/>
  <c r="D251" i="5"/>
  <c r="D44" i="8"/>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F361" i="4"/>
  <c r="D360" i="4"/>
  <c r="F647" i="4"/>
  <c r="D640" i="4"/>
  <c r="G336" i="9"/>
  <c r="E336" i="9" s="1"/>
  <c r="B336" i="9" s="1"/>
  <c r="F178" i="5"/>
  <c r="D177" i="5"/>
  <c r="D45" i="8"/>
  <c r="F231" i="4"/>
  <c r="D273" i="4"/>
  <c r="D308" i="4"/>
  <c r="F362" i="4"/>
  <c r="F374" i="4"/>
  <c r="F426" i="4"/>
  <c r="F467" i="4"/>
  <c r="F535" i="4"/>
  <c r="F607" i="4"/>
  <c r="F8" i="5"/>
  <c r="F70" i="5"/>
  <c r="F120" i="5"/>
  <c r="F136" i="5"/>
  <c r="G315" i="9"/>
  <c r="G316" i="9"/>
  <c r="F150" i="5"/>
  <c r="F181" i="5"/>
  <c r="F197" i="5"/>
  <c r="E338" i="9"/>
  <c r="B338" i="9" s="1"/>
  <c r="F203" i="5"/>
  <c r="E339" i="9"/>
  <c r="B339" i="9" s="1"/>
  <c r="F219" i="5"/>
  <c r="F277" i="5"/>
  <c r="F297" i="5"/>
  <c r="G348" i="9"/>
  <c r="E348" i="9" s="1"/>
  <c r="F5" i="6"/>
  <c r="F115" i="6"/>
  <c r="D141" i="6"/>
  <c r="H310" i="9"/>
  <c r="G309" i="9"/>
  <c r="H308" i="9"/>
  <c r="E308" i="9" s="1"/>
  <c r="B308" i="9" s="1"/>
  <c r="G302" i="9"/>
  <c r="E302" i="9" s="1"/>
  <c r="B302" i="9" s="1"/>
  <c r="G301" i="9"/>
  <c r="E301" i="9" s="1"/>
  <c r="B301" i="9" s="1"/>
  <c r="G300" i="9"/>
  <c r="E300" i="9" s="1"/>
  <c r="B300" i="9" s="1"/>
  <c r="G310" i="9"/>
  <c r="E310" i="9" s="1"/>
  <c r="B310" i="9" s="1"/>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180" i="9"/>
  <c r="E180" i="9" s="1"/>
  <c r="B180" i="9" s="1"/>
  <c r="H179" i="9"/>
  <c r="I10" i="9"/>
  <c r="F427" i="4"/>
  <c r="E88" i="5"/>
  <c r="D1093" i="1" s="1"/>
  <c r="H1093" i="1" s="1"/>
  <c r="E314" i="9"/>
  <c r="B314" i="9" s="1"/>
  <c r="F89" i="5"/>
  <c r="D147" i="5"/>
  <c r="H316" i="9"/>
  <c r="H315" i="9"/>
  <c r="E177" i="5"/>
  <c r="B346" i="9"/>
  <c r="E345" i="9"/>
  <c r="I10" i="3" s="1"/>
  <c r="B235" i="9"/>
  <c r="B237" i="9"/>
  <c r="B239" i="9"/>
  <c r="B241" i="9"/>
  <c r="B245" i="9"/>
  <c r="B247" i="9"/>
  <c r="B249" i="9"/>
  <c r="B251" i="9"/>
  <c r="B253" i="9"/>
  <c r="B255" i="9"/>
  <c r="B257" i="9"/>
  <c r="B259" i="9"/>
  <c r="B261" i="9"/>
  <c r="B263" i="9"/>
  <c r="B270" i="9"/>
  <c r="B341" i="9"/>
  <c r="D1537" i="1" l="1"/>
  <c r="H19" i="9"/>
  <c r="E19" i="9" s="1"/>
  <c r="B19" i="9" s="1"/>
  <c r="G1585" i="1"/>
  <c r="G1182" i="1"/>
  <c r="E251" i="5"/>
  <c r="F251" i="5" s="1"/>
  <c r="G1259" i="1"/>
  <c r="F255" i="5"/>
  <c r="G1017" i="1"/>
  <c r="F12" i="5"/>
  <c r="I22" i="3"/>
  <c r="D1012" i="1"/>
  <c r="G642" i="1"/>
  <c r="F228" i="9"/>
  <c r="B228" i="9" s="1"/>
  <c r="G421" i="1"/>
  <c r="F164" i="4"/>
  <c r="I17" i="3"/>
  <c r="E176" i="5"/>
  <c r="D1180" i="1" s="1"/>
  <c r="I24" i="3"/>
  <c r="D1181" i="1"/>
  <c r="F147" i="5"/>
  <c r="C1152" i="1"/>
  <c r="E179" i="9"/>
  <c r="B179" i="9" s="1"/>
  <c r="B207" i="9"/>
  <c r="E309" i="9"/>
  <c r="B309" i="9" s="1"/>
  <c r="F141" i="6"/>
  <c r="H31" i="3"/>
  <c r="C1537" i="1"/>
  <c r="E315" i="9"/>
  <c r="B315" i="9" s="1"/>
  <c r="F273" i="4"/>
  <c r="C269" i="1"/>
  <c r="I40" i="3"/>
  <c r="C1622" i="1"/>
  <c r="E69" i="5"/>
  <c r="K1481" i="9"/>
  <c r="G344" i="9"/>
  <c r="E344" i="9" s="1"/>
  <c r="B344" i="9" s="1"/>
  <c r="C1621" i="1"/>
  <c r="I39" i="3"/>
  <c r="H25" i="3"/>
  <c r="C1255" i="1"/>
  <c r="F221" i="4"/>
  <c r="C217" i="1"/>
  <c r="F125" i="4"/>
  <c r="C121" i="1"/>
  <c r="I1580" i="1"/>
  <c r="I1578" i="1"/>
  <c r="I1576" i="1"/>
  <c r="I1574" i="1"/>
  <c r="I1570" i="1"/>
  <c r="I1568" i="1"/>
  <c r="I1566" i="1"/>
  <c r="I1564" i="1"/>
  <c r="I1562" i="1"/>
  <c r="I1560" i="1"/>
  <c r="I1558" i="1"/>
  <c r="I1554" i="1"/>
  <c r="I1552" i="1"/>
  <c r="I1550" i="1"/>
  <c r="I1548" i="1"/>
  <c r="E299" i="4"/>
  <c r="I18" i="3"/>
  <c r="D148" i="1"/>
  <c r="B348" i="9"/>
  <c r="E347" i="9"/>
  <c r="E316" i="9"/>
  <c r="B316" i="9" s="1"/>
  <c r="D417" i="4"/>
  <c r="F308" i="4"/>
  <c r="C303" i="1"/>
  <c r="D176" i="5"/>
  <c r="F177" i="5"/>
  <c r="H24" i="3"/>
  <c r="C1181" i="1"/>
  <c r="D69" i="5"/>
  <c r="F640" i="4"/>
  <c r="C634" i="1"/>
  <c r="D418" i="4"/>
  <c r="F360" i="4"/>
  <c r="C355" i="1"/>
  <c r="G343" i="9"/>
  <c r="E343" i="9" s="1"/>
  <c r="F430" i="4"/>
  <c r="D639" i="4"/>
  <c r="C424" i="1"/>
  <c r="G24" i="9"/>
  <c r="H24" i="9"/>
  <c r="D152" i="4"/>
  <c r="F153" i="4"/>
  <c r="C149" i="1"/>
  <c r="D6" i="4"/>
  <c r="F7" i="4"/>
  <c r="C3" i="1"/>
  <c r="I1581" i="1"/>
  <c r="I1579" i="1"/>
  <c r="I1575" i="1"/>
  <c r="I1573" i="1"/>
  <c r="I1569" i="1"/>
  <c r="I1567" i="1"/>
  <c r="I1565" i="1"/>
  <c r="I1561" i="1"/>
  <c r="I1559" i="1"/>
  <c r="I1557" i="1"/>
  <c r="I1553" i="1"/>
  <c r="I1551" i="1"/>
  <c r="I1549" i="1"/>
  <c r="E643" i="4"/>
  <c r="D417" i="1"/>
  <c r="G1093" i="1"/>
  <c r="I25" i="3" l="1"/>
  <c r="D1255" i="1"/>
  <c r="G1255" i="1" s="1"/>
  <c r="H1012" i="1"/>
  <c r="G1012" i="1"/>
  <c r="E24" i="9"/>
  <c r="B24" i="9" s="1"/>
  <c r="D637" i="1"/>
  <c r="G3" i="1"/>
  <c r="H3" i="1"/>
  <c r="D422" i="4"/>
  <c r="F6" i="4"/>
  <c r="H17" i="3"/>
  <c r="C2" i="1"/>
  <c r="G424" i="1"/>
  <c r="H424" i="1"/>
  <c r="H355" i="1"/>
  <c r="G355" i="1"/>
  <c r="F418" i="4"/>
  <c r="C413" i="1"/>
  <c r="G1181" i="1"/>
  <c r="H1181" i="1"/>
  <c r="G303" i="1"/>
  <c r="H303" i="1"/>
  <c r="F417" i="4"/>
  <c r="C412" i="1"/>
  <c r="E301" i="4"/>
  <c r="D297" i="1" s="1"/>
  <c r="E423" i="4"/>
  <c r="D295" i="1"/>
  <c r="E300" i="4"/>
  <c r="D296" i="1" s="1"/>
  <c r="G121" i="1"/>
  <c r="H121" i="1"/>
  <c r="G217" i="1"/>
  <c r="H217" i="1"/>
  <c r="H1621" i="1"/>
  <c r="G1621" i="1"/>
  <c r="H11" i="3"/>
  <c r="G1622" i="1"/>
  <c r="H1622" i="1"/>
  <c r="G269" i="1"/>
  <c r="H269" i="1"/>
  <c r="H149" i="1"/>
  <c r="G149" i="1"/>
  <c r="D299" i="4"/>
  <c r="F152" i="4"/>
  <c r="H18" i="3"/>
  <c r="C148" i="1"/>
  <c r="F639" i="4"/>
  <c r="C633" i="1"/>
  <c r="B343" i="9"/>
  <c r="E342" i="9"/>
  <c r="H634" i="1"/>
  <c r="G634" i="1"/>
  <c r="F69" i="5"/>
  <c r="H23" i="3"/>
  <c r="C1074" i="1"/>
  <c r="D6" i="5"/>
  <c r="F176" i="5"/>
  <c r="C1180" i="1"/>
  <c r="I23" i="3"/>
  <c r="D1074" i="1"/>
  <c r="E6" i="5"/>
  <c r="G1537" i="1"/>
  <c r="H1537" i="1"/>
  <c r="H9" i="3"/>
  <c r="G1152" i="1"/>
  <c r="H1152" i="1"/>
  <c r="H1255" i="1" l="1"/>
  <c r="H148" i="1"/>
  <c r="G148" i="1"/>
  <c r="H299" i="9"/>
  <c r="D1011" i="1"/>
  <c r="G1074" i="1"/>
  <c r="H1074" i="1"/>
  <c r="D423" i="4"/>
  <c r="D301" i="4"/>
  <c r="F299" i="4"/>
  <c r="C295" i="1"/>
  <c r="E644" i="4"/>
  <c r="E425" i="4"/>
  <c r="D420" i="1" s="1"/>
  <c r="D418" i="1"/>
  <c r="H20" i="9"/>
  <c r="E424" i="4"/>
  <c r="D419" i="1" s="1"/>
  <c r="H412" i="1"/>
  <c r="G412" i="1"/>
  <c r="H413" i="1"/>
  <c r="G413" i="1"/>
  <c r="G2" i="1"/>
  <c r="H2" i="1"/>
  <c r="D300" i="4"/>
  <c r="K3" i="9"/>
  <c r="I9" i="3"/>
  <c r="G1180" i="1"/>
  <c r="H1180" i="1"/>
  <c r="G306" i="9"/>
  <c r="E306" i="9" s="1"/>
  <c r="B306" i="9" s="1"/>
  <c r="G299" i="9"/>
  <c r="F6" i="5"/>
  <c r="C1011" i="1"/>
  <c r="H633" i="1"/>
  <c r="G633" i="1"/>
  <c r="N3" i="9"/>
  <c r="I11" i="3"/>
  <c r="D643" i="4"/>
  <c r="D424" i="4"/>
  <c r="F422" i="4"/>
  <c r="C417" i="1"/>
  <c r="E299" i="9" l="1"/>
  <c r="F643" i="4"/>
  <c r="C637" i="1"/>
  <c r="G295" i="1"/>
  <c r="H295" i="1"/>
  <c r="F301" i="4"/>
  <c r="C297" i="1"/>
  <c r="H417" i="1"/>
  <c r="G417" i="1"/>
  <c r="F424" i="4"/>
  <c r="C419" i="1"/>
  <c r="H8" i="3"/>
  <c r="H1011" i="1"/>
  <c r="G1011" i="1"/>
  <c r="B299" i="9"/>
  <c r="F300" i="4"/>
  <c r="C296" i="1"/>
  <c r="E646" i="4"/>
  <c r="D638" i="1"/>
  <c r="E645" i="4"/>
  <c r="D644" i="4"/>
  <c r="D425" i="4"/>
  <c r="F423" i="4"/>
  <c r="C418" i="1"/>
  <c r="G20" i="9"/>
  <c r="E20" i="9" s="1"/>
  <c r="B20" i="9" s="1"/>
  <c r="M3" i="9" l="1"/>
  <c r="D646" i="4"/>
  <c r="F644" i="4"/>
  <c r="C638" i="1"/>
  <c r="H296" i="1"/>
  <c r="G296" i="1"/>
  <c r="H418" i="1"/>
  <c r="G418" i="1"/>
  <c r="F425" i="4"/>
  <c r="C420" i="1"/>
  <c r="E649" i="4"/>
  <c r="D639" i="1"/>
  <c r="E650" i="4"/>
  <c r="D640" i="1"/>
  <c r="H419" i="1"/>
  <c r="G419" i="1"/>
  <c r="H297" i="1"/>
  <c r="G297" i="1"/>
  <c r="H637" i="1"/>
  <c r="G637" i="1"/>
  <c r="D645" i="4"/>
  <c r="D649" i="4" l="1"/>
  <c r="F645" i="4"/>
  <c r="C639" i="1"/>
  <c r="I20" i="3"/>
  <c r="D644" i="1"/>
  <c r="G420" i="1"/>
  <c r="H420" i="1"/>
  <c r="I19" i="3"/>
  <c r="D643" i="1"/>
  <c r="H638" i="1"/>
  <c r="G638" i="1"/>
  <c r="D650" i="4"/>
  <c r="F646" i="4"/>
  <c r="C640" i="1"/>
  <c r="H334" i="9"/>
  <c r="G334" i="9"/>
  <c r="E334" i="9" l="1"/>
  <c r="B334" i="9" s="1"/>
  <c r="H640" i="1"/>
  <c r="G640" i="1"/>
  <c r="F650" i="4"/>
  <c r="H20" i="3"/>
  <c r="C644" i="1"/>
  <c r="G297" i="9"/>
  <c r="E297" i="9" s="1"/>
  <c r="B297" i="9" s="1"/>
  <c r="H639" i="1"/>
  <c r="G639" i="1"/>
  <c r="F649" i="4"/>
  <c r="H19" i="3"/>
  <c r="C643" i="1"/>
  <c r="E298" i="9" l="1"/>
  <c r="I8" i="3" s="1"/>
  <c r="H643" i="1"/>
  <c r="G643" i="1"/>
  <c r="H7" i="3"/>
  <c r="H644" i="1"/>
  <c r="G644" i="1"/>
  <c r="J3" i="9" l="1"/>
  <c r="G295" i="9" l="1"/>
  <c r="H295" i="9"/>
  <c r="L293" i="9"/>
  <c r="F293" i="9" s="1"/>
  <c r="G18" i="9"/>
  <c r="H18" i="9"/>
  <c r="I13" i="9"/>
  <c r="I6" i="9"/>
  <c r="J7" i="9"/>
  <c r="K8" i="9"/>
  <c r="J11" i="9"/>
  <c r="K12" i="9"/>
  <c r="H21" i="9"/>
  <c r="I9" i="9"/>
  <c r="K11" i="9"/>
  <c r="K13" i="9"/>
  <c r="J5" i="9"/>
  <c r="K6" i="9"/>
  <c r="I8" i="9"/>
  <c r="J9" i="9"/>
  <c r="K10" i="9"/>
  <c r="I12" i="9"/>
  <c r="H22" i="9"/>
  <c r="I17" i="9"/>
  <c r="L16" i="9"/>
  <c r="M15" i="9"/>
  <c r="G22" i="9"/>
  <c r="E22" i="9" s="1"/>
  <c r="B22" i="9" s="1"/>
  <c r="H17" i="9"/>
  <c r="H16" i="9"/>
  <c r="G15" i="9"/>
  <c r="K5" i="9"/>
  <c r="I7" i="9"/>
  <c r="J8" i="9"/>
  <c r="K9" i="9"/>
  <c r="I11" i="9"/>
  <c r="E11" i="9" s="1"/>
  <c r="B11" i="9" s="1"/>
  <c r="J12" i="9"/>
  <c r="G17" i="9"/>
  <c r="G16" i="9"/>
  <c r="H15" i="9"/>
  <c r="G21" i="9"/>
  <c r="J17" i="9"/>
  <c r="M16" i="9"/>
  <c r="L15" i="9"/>
  <c r="I5" i="9"/>
  <c r="J6" i="9"/>
  <c r="K7" i="9"/>
  <c r="J10" i="9"/>
  <c r="E10" i="9" s="1"/>
  <c r="B10" i="9" s="1"/>
  <c r="J13" i="9"/>
  <c r="F15" i="9" l="1"/>
  <c r="E5" i="9"/>
  <c r="B5" i="9" s="1"/>
  <c r="E21" i="9"/>
  <c r="B21" i="9" s="1"/>
  <c r="E16" i="9"/>
  <c r="E295" i="9"/>
  <c r="B295" i="9" s="1"/>
  <c r="E17" i="9"/>
  <c r="B17" i="9" s="1"/>
  <c r="F16" i="9"/>
  <c r="F14" i="9" s="1"/>
  <c r="E8" i="9"/>
  <c r="B8" i="9" s="1"/>
  <c r="E13" i="9"/>
  <c r="B13" i="9" s="1"/>
  <c r="E18" i="9"/>
  <c r="B18" i="9" s="1"/>
  <c r="E7" i="9"/>
  <c r="B7" i="9" s="1"/>
  <c r="E15" i="9"/>
  <c r="E12" i="9"/>
  <c r="B12" i="9" s="1"/>
  <c r="E9" i="9"/>
  <c r="B9" i="9" s="1"/>
  <c r="E6" i="9"/>
  <c r="B6" i="9" s="1"/>
  <c r="B293" i="9"/>
  <c r="F23" i="9"/>
  <c r="E23" i="9" l="1"/>
  <c r="I7" i="3" s="1"/>
  <c r="F3" i="9"/>
  <c r="B16" i="9"/>
  <c r="E4" i="9"/>
  <c r="B15" i="9"/>
  <c r="E14" i="9"/>
  <c r="I13" i="3" s="1"/>
  <c r="E3" i="9" l="1"/>
</calcChain>
</file>

<file path=xl/sharedStrings.xml><?xml version="1.0" encoding="utf-8"?>
<sst xmlns="http://schemas.openxmlformats.org/spreadsheetml/2006/main" count="4733" uniqueCount="3656">
  <si>
    <t>Obveznik:</t>
  </si>
  <si>
    <t>8529 - OSNOVNA ŠKOLA FRAN KONCELAK  DRNJE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</si>
  <si>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</si>
  <si>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</si>
  <si>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</si>
  <si>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</si>
  <si>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</si>
  <si>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</si>
  <si>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</si>
  <si>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</si>
  <si>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</si>
  <si>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</si>
  <si>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</si>
  <si>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</si>
  <si>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</si>
  <si>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</si>
  <si>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</si>
  <si>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</si>
  <si>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</si>
  <si>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</si>
  <si>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</si>
  <si>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</si>
  <si>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</si>
  <si>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</si>
  <si>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</si>
  <si>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</si>
  <si>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</si>
  <si>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</si>
  <si>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</si>
  <si>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</si>
  <si>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</si>
  <si>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</si>
  <si>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</si>
  <si>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</si>
  <si>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</si>
  <si>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</si>
  <si>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</si>
  <si>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</si>
  <si>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</si>
  <si>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</si>
  <si>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</si>
  <si>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</si>
  <si>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</si>
  <si>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</si>
  <si>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</si>
  <si>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</si>
  <si>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</si>
  <si>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</si>
  <si>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</si>
  <si>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</si>
  <si>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</si>
  <si>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</si>
  <si>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</si>
  <si>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</si>
  <si>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</si>
  <si>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</si>
  <si>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</si>
  <si>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</si>
  <si>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</si>
  <si>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</si>
  <si>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</si>
  <si>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</si>
  <si>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</si>
  <si>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</si>
  <si>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</si>
  <si>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</si>
  <si>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</si>
  <si>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</si>
  <si>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</si>
  <si>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</si>
  <si>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</si>
  <si>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</si>
  <si>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</si>
  <si>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</si>
  <si>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</si>
  <si>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</si>
  <si>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</si>
  <si>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</si>
  <si>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</si>
  <si>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</si>
  <si>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</si>
  <si>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</si>
  <si>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</si>
  <si>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</si>
  <si>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</si>
  <si>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</si>
  <si>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</si>
  <si>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</si>
  <si>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</si>
  <si>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</si>
  <si>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</si>
  <si>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</si>
  <si>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</si>
  <si>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</si>
  <si>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</si>
  <si>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</si>
  <si>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</si>
  <si>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</si>
  <si>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</si>
  <si>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</si>
  <si>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</si>
  <si>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</si>
  <si>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</si>
  <si>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</si>
  <si>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</si>
  <si>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</si>
  <si>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</si>
  <si>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</si>
  <si>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</si>
  <si>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</si>
  <si>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</si>
  <si>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</si>
  <si>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</si>
  <si>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</si>
  <si>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</si>
  <si>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</si>
  <si>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</si>
  <si>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</si>
  <si>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</si>
  <si>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</si>
  <si>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</si>
  <si>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</si>
  <si>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</si>
  <si>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</si>
  <si>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</si>
  <si>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</si>
  <si>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</si>
  <si>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</si>
  <si>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</si>
  <si>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</si>
  <si>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</si>
  <si>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</si>
  <si>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</si>
  <si>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</si>
  <si>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</si>
  <si>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</si>
  <si>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</si>
  <si>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</si>
  <si>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</si>
  <si>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</si>
  <si>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</si>
  <si>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</si>
  <si>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</si>
  <si>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</si>
  <si>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</si>
  <si>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</si>
  <si>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</si>
  <si>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</si>
  <si>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</si>
  <si>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</si>
  <si>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</si>
  <si>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</si>
  <si>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</si>
  <si>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</si>
  <si>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</si>
  <si>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</si>
  <si>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</si>
  <si>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</si>
  <si>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</si>
  <si>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</si>
  <si>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</si>
  <si>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</si>
  <si>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</si>
  <si>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</si>
  <si>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</si>
  <si>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</si>
  <si>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</si>
  <si>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</si>
  <si>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</si>
  <si>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</si>
  <si>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</si>
  <si>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</si>
  <si>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</si>
  <si>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</si>
  <si>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</si>
  <si>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</si>
  <si>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</si>
  <si>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</si>
  <si>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</si>
  <si>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</si>
  <si>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</si>
  <si>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</si>
  <si>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</si>
  <si>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</si>
  <si>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</si>
  <si>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</si>
  <si>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</si>
  <si>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</si>
  <si>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</si>
  <si>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</si>
  <si>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</si>
  <si>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</si>
  <si>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</si>
  <si>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</si>
  <si>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</si>
  <si>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</si>
  <si>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</si>
  <si>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</si>
  <si>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</si>
  <si>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</si>
  <si>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</si>
  <si>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</si>
  <si>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</si>
  <si>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</si>
  <si>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</si>
  <si>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</si>
  <si>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</si>
  <si>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</si>
  <si>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</si>
  <si>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</si>
  <si>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</si>
  <si>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</si>
  <si>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</si>
  <si>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</si>
  <si>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</si>
  <si>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</si>
  <si>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</si>
  <si>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</si>
  <si>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</si>
  <si>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</si>
  <si>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</si>
  <si>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</si>
  <si>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</si>
  <si>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</si>
  <si>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</si>
  <si>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</si>
  <si>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</si>
  <si>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</si>
  <si>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</si>
  <si>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</si>
  <si>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</si>
  <si>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</si>
  <si>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</si>
  <si>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</si>
  <si>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</si>
  <si>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</si>
  <si>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</si>
  <si>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</si>
  <si>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</si>
  <si>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</si>
  <si>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</si>
  <si>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</si>
  <si>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</si>
  <si>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</si>
  <si>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</si>
  <si>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</si>
  <si>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</si>
  <si>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</si>
  <si>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</si>
  <si>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</si>
  <si>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</si>
  <si>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</si>
  <si>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</si>
  <si>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</si>
  <si>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</si>
  <si>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</si>
  <si>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</si>
  <si>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</si>
  <si>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</si>
  <si>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</si>
  <si>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</si>
  <si>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</si>
  <si>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</si>
  <si>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</si>
  <si>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</si>
  <si>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</si>
  <si>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</si>
  <si>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</si>
  <si>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</si>
  <si>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</si>
  <si>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</si>
  <si>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</si>
  <si>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</si>
  <si>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</si>
  <si>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</si>
  <si>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</si>
  <si>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</si>
  <si>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</si>
  <si>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</si>
  <si>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</si>
  <si>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</si>
  <si>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</si>
  <si>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</si>
  <si>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</si>
  <si>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</si>
  <si>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</si>
  <si>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</si>
  <si>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</si>
  <si>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</si>
  <si>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</si>
  <si>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</si>
  <si>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</si>
  <si>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</si>
  <si>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</si>
  <si>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</si>
  <si>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</si>
  <si>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</si>
  <si>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</si>
  <si>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</si>
  <si>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</si>
  <si>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</si>
  <si>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</si>
  <si>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</si>
  <si>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</si>
  <si>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</si>
  <si>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</si>
  <si>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</si>
  <si>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</si>
  <si>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</si>
  <si>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</si>
  <si>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</si>
  <si>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</si>
  <si>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</si>
  <si>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</si>
  <si>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</si>
  <si>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</si>
  <si>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</si>
  <si>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</si>
  <si>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</si>
  <si>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</si>
  <si>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</si>
  <si>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</si>
  <si>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</si>
  <si>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</si>
  <si>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</si>
  <si>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</si>
  <si>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</si>
  <si>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</si>
  <si>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</si>
  <si>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</si>
  <si>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</si>
  <si>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</si>
  <si>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</si>
  <si>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</si>
  <si>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</si>
  <si>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</si>
  <si>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</si>
  <si>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</si>
  <si>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</si>
  <si>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</si>
  <si>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</si>
  <si>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</si>
  <si>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</si>
  <si>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</si>
  <si>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</si>
  <si>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</si>
  <si>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</si>
  <si>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</si>
  <si>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</si>
  <si>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</si>
  <si>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</si>
  <si>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</si>
  <si>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</si>
  <si>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</si>
  <si>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</si>
  <si>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</si>
  <si>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</si>
  <si>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</si>
  <si>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</si>
  <si>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</si>
  <si>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</si>
  <si>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</si>
  <si>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</si>
  <si>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</si>
  <si>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</si>
  <si>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</si>
  <si>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</si>
  <si>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</si>
  <si>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</si>
  <si>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</si>
  <si>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</si>
  <si>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</si>
  <si>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</si>
  <si>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</si>
  <si>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</si>
  <si>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</si>
  <si>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</si>
  <si>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</si>
  <si>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</si>
  <si>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</si>
  <si>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</si>
  <si>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</si>
  <si>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</si>
  <si>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</si>
  <si>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</si>
  <si>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</si>
  <si>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</si>
  <si>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</si>
  <si>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</si>
  <si>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</si>
  <si>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</si>
  <si>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</si>
  <si>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</si>
  <si>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</si>
  <si>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</si>
  <si>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</si>
  <si>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</si>
  <si>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</si>
  <si>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</si>
  <si>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</si>
  <si>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</si>
  <si>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</si>
  <si>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</si>
  <si>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</si>
  <si>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</si>
  <si>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</si>
  <si>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</si>
  <si>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</si>
  <si>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</si>
  <si>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</si>
  <si>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</si>
  <si>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</si>
  <si>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</si>
  <si>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</si>
  <si>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</si>
  <si>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</si>
  <si>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</si>
  <si>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</si>
  <si>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</si>
  <si>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</si>
  <si>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</si>
  <si>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</si>
  <si>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</si>
  <si>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</si>
  <si>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</si>
  <si>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</si>
  <si>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</si>
  <si>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</si>
  <si>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</si>
  <si>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</si>
  <si>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</si>
  <si>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</si>
  <si>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</si>
  <si>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</si>
  <si>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</si>
  <si>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</si>
  <si>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</si>
  <si>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</si>
  <si>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</si>
  <si>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</si>
  <si>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</si>
  <si>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</si>
  <si>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</si>
  <si>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</si>
  <si>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</si>
  <si>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</si>
  <si>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</si>
  <si>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</si>
  <si>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</si>
  <si>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</si>
  <si>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</si>
  <si>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</si>
  <si>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</si>
  <si>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</si>
  <si>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</si>
  <si>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</si>
  <si>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</si>
  <si>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</si>
  <si>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</si>
  <si>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</si>
  <si>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</si>
  <si>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</si>
  <si>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</si>
  <si>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</si>
  <si>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</si>
  <si>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</si>
  <si>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</si>
  <si>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</si>
  <si>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</si>
  <si>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</si>
  <si>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</si>
  <si>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</si>
  <si>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</si>
  <si>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</si>
  <si>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</si>
  <si>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</si>
  <si>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</si>
  <si>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</si>
  <si>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</si>
  <si>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</si>
  <si>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</si>
  <si>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</si>
  <si>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</si>
  <si>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</si>
  <si>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</si>
  <si>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</si>
  <si>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</si>
  <si>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</si>
  <si>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</si>
  <si>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</si>
  <si>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</si>
  <si>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</si>
  <si>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</si>
  <si>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</si>
  <si>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</si>
  <si>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</si>
  <si>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</si>
  <si>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</si>
  <si>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</si>
  <si>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</si>
  <si>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</si>
  <si>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</si>
  <si>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</si>
  <si>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</si>
  <si>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</si>
  <si>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</si>
  <si>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</si>
  <si>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</si>
  <si>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</si>
  <si>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</si>
  <si>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</si>
  <si>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</si>
  <si>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</si>
  <si>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</si>
  <si>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</si>
  <si>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</si>
  <si>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</si>
  <si>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</si>
  <si>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</si>
  <si>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</si>
  <si>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</si>
  <si>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</si>
  <si>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</si>
  <si>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</si>
  <si>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</si>
  <si>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</si>
  <si>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</si>
  <si>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</si>
  <si>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</si>
  <si>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</si>
  <si>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</si>
  <si>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</si>
  <si>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</si>
  <si>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</si>
  <si>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</si>
  <si>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</si>
  <si>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</si>
  <si>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</si>
  <si>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</si>
  <si>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</si>
  <si>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</si>
  <si>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</si>
  <si>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</si>
  <si>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</si>
  <si>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</si>
  <si>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</si>
  <si>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</si>
  <si>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</si>
  <si>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</si>
  <si>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</si>
  <si>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</si>
  <si>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</si>
  <si>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</si>
  <si>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</si>
  <si>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</si>
  <si>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</si>
  <si>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</si>
  <si>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</si>
  <si>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</si>
  <si>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</si>
  <si>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</si>
  <si>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</si>
  <si>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</si>
  <si>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</si>
  <si>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</si>
  <si>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</si>
  <si>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</si>
  <si>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</si>
  <si>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</si>
  <si>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</si>
  <si>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</si>
  <si>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</si>
  <si>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</si>
  <si>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</si>
  <si>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</si>
  <si>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</si>
  <si>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</si>
  <si>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</si>
  <si>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</si>
  <si>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</si>
  <si>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</si>
  <si>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</si>
  <si>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</si>
  <si>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</si>
  <si>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</si>
  <si>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</si>
  <si>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</si>
  <si>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</si>
  <si>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</si>
  <si>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</si>
  <si>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</si>
  <si>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</si>
  <si>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</si>
  <si>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</si>
  <si>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</si>
  <si>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</si>
  <si>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</si>
  <si>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</si>
  <si>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</si>
  <si>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</si>
  <si>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</si>
  <si>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</si>
  <si>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</si>
  <si>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</si>
  <si>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</si>
  <si>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</si>
  <si>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</si>
  <si>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</si>
  <si>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</si>
  <si>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</si>
  <si>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</si>
  <si>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</si>
  <si>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</si>
  <si>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</si>
  <si>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</si>
  <si>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</si>
  <si>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</si>
  <si>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</si>
  <si>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</si>
  <si>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</si>
  <si>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</si>
  <si>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</si>
  <si>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</si>
  <si>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</si>
  <si>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</si>
  <si>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</si>
  <si>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</si>
  <si>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</si>
  <si>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</si>
  <si>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</si>
  <si>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</si>
  <si>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</si>
  <si>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</si>
  <si>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</si>
  <si>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</si>
  <si>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</si>
  <si>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</si>
  <si>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</si>
  <si>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</si>
  <si>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</si>
  <si>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</si>
  <si>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</si>
  <si>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</si>
  <si>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</si>
  <si>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</si>
  <si>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</si>
  <si>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</si>
  <si>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</si>
  <si>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</si>
  <si>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</si>
  <si>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</si>
  <si>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</si>
  <si>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</si>
  <si>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</si>
  <si>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</si>
  <si>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</si>
  <si>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</si>
  <si>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</si>
  <si>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</si>
  <si>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</si>
  <si>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</si>
  <si>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</si>
  <si>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</si>
  <si>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</si>
  <si>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</si>
  <si>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</si>
  <si>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</si>
  <si>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</si>
  <si>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</si>
  <si>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</si>
  <si>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</si>
  <si>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</si>
  <si>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</si>
  <si>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</si>
  <si>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</si>
  <si>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</si>
  <si>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</si>
  <si>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</si>
  <si>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</si>
  <si>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</si>
  <si>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</si>
  <si>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</si>
  <si>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</si>
  <si>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</si>
  <si>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</si>
  <si>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</si>
  <si>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</si>
  <si>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</si>
  <si>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</si>
  <si>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</si>
  <si>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</si>
  <si>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</si>
  <si>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</si>
  <si>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</si>
  <si>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</si>
  <si>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</si>
  <si>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</si>
  <si>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</si>
  <si>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</si>
  <si>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</si>
  <si>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</si>
  <si>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</si>
  <si>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</si>
  <si>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</si>
  <si>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</si>
  <si>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</si>
  <si>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</si>
  <si>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</si>
  <si>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</si>
  <si>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</si>
  <si>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</si>
  <si>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</si>
  <si>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</si>
  <si>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</si>
  <si>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</si>
  <si>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</si>
  <si>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</si>
  <si>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</si>
  <si>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</si>
  <si>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</si>
  <si>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</si>
  <si>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</si>
  <si>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</si>
  <si>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</si>
  <si>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</si>
  <si>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</si>
  <si>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</si>
  <si>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</si>
  <si>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</si>
  <si>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</si>
  <si>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</si>
  <si>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</si>
  <si>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</si>
  <si>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</si>
  <si>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</si>
  <si>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</si>
  <si>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</si>
  <si>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</si>
  <si>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</si>
  <si>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</si>
  <si>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</si>
  <si>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</si>
  <si>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</si>
  <si>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</si>
  <si>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</si>
  <si>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</si>
  <si>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</si>
  <si>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</si>
  <si>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</si>
  <si>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</si>
  <si>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</si>
  <si>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</si>
  <si>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</si>
  <si>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</si>
  <si>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</si>
  <si>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</si>
  <si>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</si>
  <si>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</si>
  <si>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</si>
  <si>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</si>
  <si>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</si>
  <si>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</si>
  <si>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</si>
  <si>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</si>
  <si>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</si>
  <si>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</si>
  <si>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</si>
  <si>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</si>
  <si>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</si>
  <si>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</si>
  <si>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</si>
  <si>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</si>
  <si>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</si>
  <si>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</si>
  <si>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</si>
  <si>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</si>
  <si>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</si>
  <si>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</si>
  <si>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</si>
  <si>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</si>
  <si>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</si>
  <si>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</si>
  <si>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</si>
  <si>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</si>
  <si>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</si>
  <si>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</si>
  <si>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</si>
  <si>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</si>
  <si>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</si>
  <si>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</si>
  <si>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</si>
  <si>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</si>
  <si>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</si>
  <si>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</si>
  <si>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</si>
  <si>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</si>
  <si>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</si>
  <si>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</si>
  <si>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</si>
  <si>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</si>
  <si>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</si>
  <si>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</si>
  <si>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</si>
  <si>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</si>
  <si>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</si>
  <si>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</si>
  <si>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</si>
  <si>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</si>
  <si>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</si>
  <si>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</si>
  <si>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</si>
  <si>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</si>
  <si>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</si>
  <si>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</si>
  <si>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</si>
  <si>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</si>
  <si>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</si>
  <si>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</si>
  <si>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</si>
  <si>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</si>
  <si>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</si>
  <si>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</si>
  <si>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</si>
  <si>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</si>
  <si>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</si>
  <si>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</si>
  <si>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</si>
  <si>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</si>
  <si>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</si>
  <si>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</si>
  <si>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</si>
  <si>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</si>
  <si>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</si>
  <si>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</si>
  <si>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</si>
  <si>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</si>
  <si>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</si>
  <si>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</si>
  <si>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</si>
  <si>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</si>
  <si>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</si>
  <si>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</si>
  <si>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</si>
  <si>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</si>
  <si>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</si>
  <si>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</si>
  <si>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</si>
  <si>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</si>
  <si>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</si>
  <si>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</si>
  <si>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</si>
  <si>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</si>
  <si>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</si>
  <si>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</si>
  <si>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</si>
  <si>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</si>
  <si>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</si>
  <si>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</si>
  <si>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</si>
  <si>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</si>
  <si>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</si>
  <si>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</si>
  <si>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</si>
  <si>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</si>
  <si>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</si>
  <si>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</si>
  <si>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</si>
  <si>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</si>
  <si>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</si>
  <si>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</si>
  <si>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</si>
  <si>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</si>
  <si>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</si>
  <si>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</si>
  <si>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</si>
  <si>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</si>
  <si>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</si>
  <si>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</si>
  <si>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</si>
  <si>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</si>
  <si>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</si>
  <si>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</si>
  <si>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</si>
  <si>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</si>
  <si>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</si>
  <si>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</si>
  <si>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</si>
  <si>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</si>
  <si>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</si>
  <si>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</si>
  <si>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</si>
  <si>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</si>
  <si>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</si>
  <si>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</si>
  <si>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</si>
  <si>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</si>
  <si>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</si>
  <si>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</si>
  <si>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</si>
  <si>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</si>
  <si>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</si>
  <si>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</si>
  <si>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</si>
  <si>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</si>
  <si>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</si>
  <si>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</si>
  <si>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</si>
  <si>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</si>
  <si>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</si>
  <si>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</si>
  <si>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</si>
  <si>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</si>
  <si>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</si>
  <si>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</si>
  <si>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</si>
  <si>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</si>
  <si>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</si>
  <si>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</si>
  <si>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</si>
  <si>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</si>
  <si>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</si>
  <si>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</si>
  <si>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</si>
  <si>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</si>
  <si>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</si>
  <si>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</si>
  <si>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</si>
  <si>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</si>
  <si>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</si>
  <si>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</si>
  <si>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</si>
  <si>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</si>
  <si>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</si>
  <si>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</si>
  <si>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</si>
  <si>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</si>
  <si>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</si>
  <si>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</si>
  <si>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</si>
  <si>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</si>
  <si>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</si>
  <si>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</si>
  <si>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</si>
  <si>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</si>
  <si>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</si>
  <si>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</si>
  <si>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</si>
  <si>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</si>
  <si>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</si>
  <si>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</si>
  <si>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</si>
  <si>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</si>
  <si>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</si>
  <si>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</si>
  <si>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</si>
  <si>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</si>
  <si>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</si>
  <si>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</si>
  <si>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</si>
  <si>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</si>
  <si>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</si>
  <si>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</si>
  <si>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</si>
  <si>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</si>
  <si>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</si>
  <si>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</si>
  <si>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</si>
  <si>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</si>
  <si>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</si>
  <si>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</si>
  <si>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</si>
  <si>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</si>
  <si>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</si>
  <si>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</si>
  <si>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</si>
  <si>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</si>
  <si>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</si>
  <si>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</si>
  <si>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</si>
  <si>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</si>
  <si>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</si>
  <si>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</si>
  <si>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</si>
  <si>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</si>
  <si>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</si>
  <si>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</si>
  <si>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</si>
  <si>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</si>
  <si>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</si>
  <si>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</si>
  <si>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</si>
  <si>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</si>
  <si>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</si>
  <si>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</si>
  <si>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</si>
  <si>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</si>
  <si>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</si>
  <si>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</si>
  <si>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</si>
  <si>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</si>
  <si>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</si>
  <si>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</si>
  <si>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</si>
  <si>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</si>
  <si>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</si>
  <si>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</si>
  <si>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</si>
  <si>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</si>
  <si>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</si>
  <si>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</si>
  <si>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</si>
  <si>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</si>
  <si>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</si>
  <si>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</si>
  <si>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</si>
  <si>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</si>
  <si>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</si>
  <si>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</si>
  <si>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</si>
  <si>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</si>
  <si>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</si>
  <si>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</si>
  <si>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</si>
  <si>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</si>
  <si>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</si>
  <si>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</si>
  <si>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</si>
  <si>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</si>
  <si>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</si>
  <si>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</si>
  <si>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</si>
  <si>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</si>
  <si>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</si>
  <si>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</si>
  <si>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</si>
  <si>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</si>
  <si>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</si>
  <si>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</si>
  <si>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</si>
  <si>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</si>
  <si>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</si>
  <si>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</si>
  <si>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</si>
  <si>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</si>
  <si>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</si>
  <si>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</si>
  <si>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</si>
  <si>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</si>
  <si>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</si>
  <si>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</si>
  <si>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</si>
  <si>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</si>
  <si>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</si>
  <si>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</si>
  <si>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</si>
  <si>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</si>
  <si>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</si>
  <si>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</si>
  <si>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</si>
  <si>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</si>
  <si>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</si>
  <si>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</si>
  <si>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</si>
  <si>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</si>
  <si>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</si>
  <si>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</si>
  <si>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</si>
  <si>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</si>
  <si>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</si>
  <si>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</si>
  <si>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</si>
  <si>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</si>
  <si>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</si>
  <si>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</si>
  <si>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</si>
  <si>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</si>
  <si>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</si>
  <si>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</si>
  <si>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</si>
  <si>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</si>
  <si>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</si>
  <si>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</si>
  <si>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</si>
  <si>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</si>
  <si>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</si>
  <si>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</si>
  <si>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</si>
  <si>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</si>
  <si>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</si>
  <si>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</si>
  <si>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</si>
  <si>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</si>
  <si>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</si>
  <si>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</si>
  <si>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</si>
  <si>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</si>
  <si>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</si>
  <si>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</si>
  <si>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</si>
  <si>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</si>
  <si>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</si>
  <si>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</si>
  <si>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</si>
  <si>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</si>
  <si>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</si>
  <si>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</si>
  <si>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</si>
  <si>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</si>
  <si>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</si>
  <si>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</si>
  <si>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</si>
  <si>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</si>
  <si>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</si>
  <si>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</si>
  <si>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</si>
  <si>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</si>
  <si>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</si>
  <si>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</si>
  <si>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</si>
  <si>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</si>
  <si>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</si>
  <si>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</si>
  <si>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</si>
  <si>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</si>
  <si>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</si>
  <si>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</si>
  <si>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</si>
  <si>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</si>
  <si>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</si>
  <si>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</si>
  <si>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</si>
  <si>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</si>
  <si>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</si>
  <si>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</si>
  <si>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</si>
  <si>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</si>
  <si>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</si>
  <si>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</si>
  <si>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</si>
  <si>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</si>
  <si>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</si>
  <si>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</si>
  <si>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</si>
  <si>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</si>
  <si>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</si>
  <si>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</si>
  <si>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</si>
  <si>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</si>
  <si>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</si>
  <si>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</si>
  <si>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</si>
  <si>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</si>
  <si>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</si>
  <si>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</si>
  <si>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</si>
  <si>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</si>
  <si>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</si>
  <si>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</si>
  <si>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</si>
  <si>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</si>
  <si>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</si>
  <si>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</si>
  <si>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</si>
  <si>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</si>
  <si>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</si>
  <si>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</si>
  <si>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</si>
  <si>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</si>
  <si>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</si>
  <si>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</si>
  <si>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</si>
  <si>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</si>
  <si>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</si>
  <si>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</si>
  <si>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</si>
  <si>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</si>
  <si>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</si>
  <si>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</si>
  <si>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</si>
  <si>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</si>
  <si>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</si>
  <si>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</si>
  <si>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</si>
  <si>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</si>
  <si>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</si>
  <si>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</si>
  <si>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</si>
  <si>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</si>
  <si>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</si>
  <si>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</si>
  <si>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</si>
  <si>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</si>
  <si>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</si>
  <si>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</si>
  <si>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</si>
  <si>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</si>
  <si>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</si>
  <si>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</si>
  <si>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</si>
  <si>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</si>
  <si>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</si>
  <si>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</si>
  <si>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</si>
  <si>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</si>
  <si>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</si>
  <si>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</si>
  <si>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</si>
  <si>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</si>
  <si>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</si>
  <si>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</si>
  <si>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</si>
  <si>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</si>
  <si>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</si>
  <si>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</si>
  <si>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</si>
  <si>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</si>
  <si>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</si>
  <si>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</si>
  <si>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</si>
  <si>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</si>
  <si>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</si>
  <si>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</si>
  <si>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</si>
  <si>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</si>
  <si>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</si>
  <si>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</si>
  <si>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</si>
  <si>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</si>
  <si>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</si>
  <si>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</si>
  <si>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</si>
  <si>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</si>
  <si>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</si>
  <si>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</si>
  <si>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</si>
  <si>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</si>
  <si>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</si>
  <si>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</si>
  <si>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</si>
  <si>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</si>
  <si>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</si>
  <si>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</si>
  <si>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</si>
  <si>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</si>
  <si>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</si>
  <si>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</si>
  <si>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</si>
  <si>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</si>
  <si>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</si>
  <si>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</si>
  <si>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</si>
  <si>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</si>
  <si>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</si>
  <si>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</si>
  <si>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</si>
  <si>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</si>
  <si>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</si>
  <si>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</si>
  <si>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</si>
  <si>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</si>
  <si>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</si>
  <si>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</si>
  <si>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</si>
  <si>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</si>
  <si>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</si>
  <si>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</si>
  <si>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</si>
  <si>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</si>
  <si>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</si>
  <si>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</si>
  <si>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</si>
  <si>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</si>
  <si>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</si>
  <si>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</si>
  <si>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</si>
  <si>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</si>
  <si>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</si>
  <si>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</si>
  <si>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</si>
  <si>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</si>
  <si>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</si>
  <si>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</si>
  <si>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</si>
  <si>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</si>
  <si>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</si>
  <si>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</si>
  <si>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</si>
  <si>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</si>
  <si>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</si>
  <si>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</si>
  <si>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</si>
  <si>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</si>
  <si>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</si>
  <si>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</si>
  <si>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</si>
  <si>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</si>
  <si>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</si>
  <si>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</si>
  <si>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</si>
  <si>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</si>
  <si>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</si>
  <si>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</si>
  <si>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</si>
  <si>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</si>
  <si>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</si>
  <si>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</si>
  <si>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</si>
  <si>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</si>
  <si>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</si>
  <si>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</si>
  <si>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</si>
  <si>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</si>
  <si>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</si>
  <si>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</si>
  <si>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</si>
  <si>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</si>
  <si>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</si>
  <si>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</si>
  <si>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</si>
  <si>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</si>
  <si>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</si>
  <si>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</si>
  <si>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</si>
  <si>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</si>
  <si>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</si>
  <si>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</si>
  <si>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</si>
  <si>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</si>
  <si>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</si>
  <si>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</si>
  <si>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</si>
  <si>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</si>
  <si>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</si>
  <si>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</si>
  <si>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</si>
  <si>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</si>
  <si>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</si>
  <si>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</si>
  <si>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</si>
  <si>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</si>
  <si>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</si>
  <si>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</si>
  <si>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</si>
  <si>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</si>
  <si>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</si>
  <si>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</si>
  <si>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</si>
  <si>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</si>
  <si>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</si>
  <si>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</si>
  <si>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</si>
  <si>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</si>
  <si>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</si>
  <si>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</si>
  <si>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</si>
  <si>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</si>
  <si>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</si>
  <si>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</si>
  <si>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</si>
  <si>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</si>
  <si>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</si>
  <si>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</si>
  <si>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</si>
  <si>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</si>
  <si>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</si>
  <si>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</si>
  <si>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</si>
  <si>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</si>
  <si>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</si>
  <si>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</si>
  <si>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</si>
  <si>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</si>
  <si>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</si>
  <si>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</si>
  <si>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</si>
  <si>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</si>
  <si>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</si>
  <si>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</si>
  <si>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</si>
  <si>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</si>
  <si>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</si>
  <si>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</si>
  <si>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</si>
  <si>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</si>
  <si>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</si>
  <si>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</si>
  <si>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</si>
  <si>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</si>
  <si>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</si>
  <si>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</si>
  <si>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</si>
  <si>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</si>
  <si>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</si>
  <si>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</si>
  <si>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</si>
  <si>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</si>
  <si>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</si>
  <si>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</si>
  <si>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</si>
  <si>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</si>
  <si>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</si>
  <si>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</si>
  <si>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</si>
  <si>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</si>
  <si>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</si>
  <si>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</si>
  <si>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</si>
  <si>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</si>
  <si>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</si>
  <si>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</si>
  <si>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</si>
  <si>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</si>
  <si>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</si>
  <si>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</si>
  <si>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</si>
  <si>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</si>
  <si>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</si>
  <si>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</si>
  <si>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</si>
  <si>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</si>
  <si>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</si>
  <si>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</si>
  <si>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</si>
  <si>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</si>
  <si>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</si>
  <si>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</si>
  <si>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</si>
  <si>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</si>
  <si>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</si>
  <si>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</si>
  <si>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</si>
  <si>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</si>
  <si>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</si>
  <si>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</si>
  <si>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</si>
  <si>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</si>
  <si>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</si>
  <si>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</si>
  <si>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</si>
  <si>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</si>
  <si>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</si>
  <si>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</si>
  <si>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</si>
  <si>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</si>
  <si>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</si>
  <si>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</si>
  <si>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</si>
  <si>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</si>
  <si>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</si>
  <si>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</si>
  <si>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</si>
  <si>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</si>
  <si>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</si>
  <si>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</si>
  <si>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</si>
  <si>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</si>
  <si>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</si>
  <si>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</si>
  <si>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</si>
  <si>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</si>
  <si>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</si>
  <si>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</si>
  <si>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</si>
  <si>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</si>
  <si>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</si>
  <si>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</si>
  <si>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</si>
  <si>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</si>
  <si>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</si>
  <si>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</si>
  <si>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</si>
  <si>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</si>
  <si>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</si>
  <si>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</si>
  <si>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</si>
  <si>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</si>
  <si>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</si>
  <si>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</si>
  <si>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</si>
  <si>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</si>
  <si>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</si>
  <si>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</si>
  <si>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</si>
  <si>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</si>
  <si>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</si>
  <si>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</si>
  <si>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</si>
  <si>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</si>
  <si>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</si>
  <si>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</si>
  <si>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</si>
  <si>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</si>
  <si>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</si>
  <si>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</si>
  <si>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</si>
  <si>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</si>
  <si>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</si>
  <si>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</si>
  <si>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</si>
  <si>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</si>
  <si>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</si>
  <si>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</si>
  <si>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</si>
  <si>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</si>
  <si>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</si>
  <si>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</si>
  <si>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</si>
  <si>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</si>
  <si>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</si>
  <si>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</si>
  <si>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</si>
  <si>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</si>
  <si>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</si>
  <si>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</si>
  <si>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</si>
  <si>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</si>
  <si>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</si>
  <si>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</si>
  <si>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</si>
  <si>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</si>
  <si>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</si>
  <si>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</si>
  <si>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</si>
  <si>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</si>
  <si>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</si>
  <si>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</si>
  <si>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</si>
  <si>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</si>
  <si>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</si>
  <si>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</si>
  <si>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</si>
  <si>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</si>
  <si>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</si>
  <si>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</si>
  <si>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</si>
  <si>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</si>
  <si>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</si>
  <si>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</si>
  <si>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</si>
  <si>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</si>
  <si>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</si>
  <si>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</si>
  <si>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</si>
  <si>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</si>
  <si>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</si>
  <si>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</si>
  <si>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</si>
  <si>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</si>
  <si>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</si>
  <si>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</si>
  <si>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</si>
  <si>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</si>
  <si>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</si>
  <si>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</si>
  <si>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</si>
  <si>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</si>
  <si>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</si>
  <si>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</si>
  <si>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</si>
  <si>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</si>
  <si>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</si>
  <si>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</si>
  <si>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</si>
  <si>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</si>
  <si>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</si>
  <si>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</si>
  <si>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</si>
  <si>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</si>
  <si>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</si>
  <si>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</si>
  <si>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</si>
  <si>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</si>
  <si>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</si>
  <si>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</si>
  <si>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</si>
  <si>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</si>
  <si>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</si>
  <si>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</si>
  <si>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</si>
  <si>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</si>
  <si>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</si>
  <si>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</si>
  <si>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</si>
  <si>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</si>
  <si>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</si>
  <si>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</si>
  <si>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</si>
  <si>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</si>
  <si>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</si>
  <si>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</si>
  <si>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</si>
  <si>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</si>
  <si>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</si>
  <si>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</si>
  <si>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</si>
  <si>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</si>
  <si>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</si>
  <si>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</si>
  <si>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</si>
  <si>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</si>
  <si>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</si>
  <si>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</si>
  <si>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</si>
  <si>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</si>
  <si>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</si>
  <si>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</si>
  <si>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</si>
  <si>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</si>
  <si>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</si>
  <si>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</si>
  <si>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</si>
  <si>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</si>
  <si>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</si>
  <si>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</si>
  <si>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</si>
  <si>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</si>
  <si>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</si>
  <si>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</si>
  <si>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</si>
  <si>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</si>
  <si>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</si>
  <si>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</si>
  <si>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</si>
  <si>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</si>
  <si>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</si>
  <si>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</si>
  <si>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</si>
  <si>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</si>
  <si>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</si>
  <si>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</si>
  <si>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</si>
  <si>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</si>
  <si>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</si>
  <si>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</si>
  <si>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</si>
  <si>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</si>
  <si>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</si>
  <si>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</si>
  <si>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</si>
  <si>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</si>
  <si>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</si>
  <si>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</si>
  <si>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</si>
  <si>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</si>
  <si>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</si>
  <si>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</si>
  <si>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</si>
  <si>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</si>
  <si>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</si>
  <si>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</si>
  <si>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</si>
  <si>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</si>
  <si>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</si>
  <si>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</si>
  <si>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</si>
  <si>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</si>
  <si>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</si>
  <si>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</si>
  <si>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</si>
  <si>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</si>
  <si>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</si>
  <si>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</si>
  <si>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</si>
  <si>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</si>
  <si>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</si>
  <si>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</si>
  <si>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</si>
  <si>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</si>
  <si>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</si>
  <si>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</si>
  <si>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</si>
  <si>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</si>
  <si>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</si>
  <si>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</si>
  <si>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</si>
  <si>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</si>
  <si>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</si>
  <si>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</si>
  <si>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</si>
  <si>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</si>
  <si>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</si>
  <si>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</si>
  <si>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</si>
  <si>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</si>
  <si>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</si>
  <si>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</si>
  <si>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</si>
  <si>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</si>
  <si>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</si>
  <si>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</si>
  <si>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</si>
  <si>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</si>
  <si>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</si>
  <si>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</si>
  <si>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</si>
  <si>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</si>
  <si>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</si>
  <si>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</si>
  <si>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</si>
  <si>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</si>
  <si>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</si>
  <si>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</si>
  <si>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</si>
  <si>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</si>
  <si>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</si>
  <si>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</si>
  <si>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</si>
  <si>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</si>
  <si>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</si>
  <si>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</si>
  <si>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</si>
  <si>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</si>
  <si>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</si>
  <si>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</si>
  <si>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</si>
  <si>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</si>
  <si>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</si>
  <si>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</si>
  <si>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</si>
  <si>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</si>
  <si>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</si>
  <si>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</si>
  <si>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</si>
  <si>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</si>
  <si>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</si>
  <si>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</si>
  <si>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</si>
  <si>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</si>
  <si>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</si>
  <si>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</si>
  <si>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</si>
  <si>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</si>
  <si>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</si>
  <si>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</si>
  <si>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</si>
  <si>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</si>
  <si>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</si>
  <si>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</si>
  <si>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</si>
  <si>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</si>
  <si>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</si>
  <si>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</si>
  <si>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</si>
  <si>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</si>
  <si>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</si>
  <si>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</si>
  <si>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</si>
  <si>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</si>
  <si>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</si>
  <si>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</si>
  <si>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</si>
  <si>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</si>
  <si>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</si>
  <si>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</si>
  <si>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</si>
  <si>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</si>
  <si>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</si>
  <si>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</si>
  <si>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</si>
  <si>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</si>
  <si>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</si>
  <si>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</si>
  <si>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</si>
  <si>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</si>
  <si>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</si>
  <si>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</si>
  <si>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</si>
  <si>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</si>
  <si>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</si>
  <si>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</si>
  <si>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</si>
  <si>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</si>
  <si>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</si>
  <si>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</si>
  <si>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</si>
  <si>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</si>
  <si>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</si>
  <si>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</si>
  <si>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</si>
  <si>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</si>
  <si>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</si>
  <si>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</si>
  <si>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</si>
  <si>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</si>
  <si>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</si>
  <si>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</si>
  <si>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</si>
  <si>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</si>
  <si>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</si>
  <si>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</si>
  <si>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</si>
  <si>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</si>
  <si>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</si>
  <si>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</si>
  <si>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</si>
  <si>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</si>
  <si>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</si>
  <si>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</si>
  <si>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</si>
  <si>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</si>
  <si>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</si>
  <si>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</si>
  <si>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</si>
  <si>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</si>
  <si>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</si>
  <si>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</si>
  <si>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</si>
  <si>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</si>
  <si>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</si>
  <si>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</si>
  <si>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</si>
  <si>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</si>
  <si>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</si>
  <si>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</si>
  <si>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</si>
  <si>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</si>
  <si>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</si>
  <si>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</si>
  <si>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</si>
  <si>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</si>
  <si>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</si>
  <si>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</si>
  <si>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</si>
  <si>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</si>
  <si>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</si>
  <si>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</si>
  <si>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</si>
  <si>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</si>
  <si>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</si>
  <si>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</si>
  <si>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</si>
  <si>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</si>
  <si>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</si>
  <si>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</si>
  <si>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</si>
  <si>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</si>
  <si>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</si>
  <si>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</si>
  <si>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</si>
  <si>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</si>
  <si>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</si>
  <si>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</si>
  <si>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</si>
  <si>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</si>
  <si>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</si>
  <si>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</si>
  <si>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</si>
  <si>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</si>
  <si>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</si>
  <si>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</si>
  <si>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</si>
  <si>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</si>
  <si>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</si>
  <si>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</si>
  <si>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</si>
  <si>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</si>
  <si>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</si>
  <si>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</si>
  <si>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</si>
  <si>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</si>
  <si>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</si>
  <si>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</si>
  <si>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</si>
  <si>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</si>
  <si>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</si>
  <si>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</si>
  <si>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</si>
  <si>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</si>
  <si>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</si>
  <si>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</si>
  <si>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</si>
  <si>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</si>
  <si>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</si>
  <si>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</si>
  <si>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</si>
  <si>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</si>
  <si>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</si>
  <si>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</si>
  <si>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</si>
  <si>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</si>
  <si>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</si>
  <si>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</si>
  <si>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</si>
  <si>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</si>
  <si>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</si>
  <si>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</si>
  <si>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</si>
  <si>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</si>
  <si>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</si>
  <si>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</si>
  <si>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</si>
  <si>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</si>
  <si>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</si>
  <si>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</si>
  <si>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</si>
  <si>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</si>
  <si>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</si>
  <si>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</si>
  <si>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</si>
  <si>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</si>
  <si>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</si>
  <si>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</si>
  <si>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</si>
  <si>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</si>
  <si>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</si>
  <si>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</si>
  <si>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</si>
  <si>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</si>
  <si>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</si>
  <si>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</si>
  <si>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</si>
  <si>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</si>
  <si>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</si>
  <si>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</si>
  <si>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</si>
  <si>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</si>
  <si>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</si>
  <si>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</si>
  <si>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</si>
  <si>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</si>
  <si>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</si>
  <si>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</si>
  <si>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</si>
  <si>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</si>
  <si>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</si>
  <si>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</si>
  <si>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</si>
  <si>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</si>
  <si>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</si>
  <si>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</si>
  <si>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</si>
  <si>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</si>
  <si>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</si>
  <si>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</si>
  <si>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</si>
  <si>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</si>
  <si>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</si>
  <si>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</si>
  <si>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</si>
  <si>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</si>
  <si>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</si>
  <si>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</si>
  <si>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</si>
  <si>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</si>
  <si>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</si>
  <si>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</si>
  <si>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</si>
  <si>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</si>
  <si>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</si>
  <si>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</si>
  <si>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</si>
  <si>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</si>
  <si>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</si>
  <si>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</si>
  <si>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</si>
  <si>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</si>
  <si>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</si>
  <si>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</si>
  <si>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</si>
  <si>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</si>
  <si>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</si>
  <si>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</si>
  <si>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</si>
  <si>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</si>
  <si>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</si>
  <si>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</si>
  <si>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</si>
  <si>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</si>
  <si>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</si>
  <si>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</si>
  <si>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</si>
  <si>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</si>
  <si>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</si>
  <si>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</si>
  <si>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</si>
  <si>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</si>
  <si>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</si>
  <si>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</si>
  <si>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 KONCELAK  DRNJE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</si>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</sst>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0" fillId="0" borderId="58" xfId="0" applyNumberFormat="1" applyFont="1" applyFill="1" applyBorder="1" applyAlignment="1">
      <alignment vertical="top"/>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2323615.2900000005</v>
      </c>
      <c r="D2" s="7">
        <f>'PR-RAS'!E6</f>
        <v>2584363.7299999995</v>
      </c>
      <c r="E2" s="7">
        <v>0</v>
      </c>
      <c r="F2" s="7">
        <v>0</v>
      </c>
      <c r="G2" s="8">
        <f t="shared" ref="G2:G274" si="0">(B2/1000)*(C2*1+D2*2)</f>
        <v>7492.3427499999998</v>
      </c>
      <c r="H2" s="8">
        <f t="shared" ref="H2:H274" si="1">ABS(C2-ROUND(C2,0))+ABS(D2-ROUND(D2,0))</f>
        <v>0.56000000098720193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2173440.3100000005</v>
      </c>
      <c r="D45" s="2">
        <f>'PR-RAS'!E49</f>
        <v>2398855.0799999996</v>
      </c>
      <c r="E45" s="2">
        <v>0</v>
      </c>
      <c r="F45" s="2">
        <v>0</v>
      </c>
      <c r="G45" s="3">
        <f t="shared" si="0"/>
        <v>306730.62067999999</v>
      </c>
      <c r="H45" s="3">
        <f t="shared" si="1"/>
        <v>0.39000000013038516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2093308.1500000001</v>
      </c>
      <c r="D64" s="2">
        <f>'PR-RAS'!E68</f>
        <v>2306469.59</v>
      </c>
      <c r="E64" s="2">
        <v>0</v>
      </c>
      <c r="F64" s="2">
        <v>0</v>
      </c>
      <c r="G64" s="3">
        <f t="shared" si="0"/>
        <v>422493.58179000003</v>
      </c>
      <c r="H64" s="3">
        <f t="shared" si="1"/>
        <v>0.56000000028871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2085196.87</v>
      </c>
      <c r="D65" s="2">
        <f>'PR-RAS'!E69</f>
        <v>2302373.77</v>
      </c>
      <c r="E65" s="2">
        <v>0</v>
      </c>
      <c r="F65" s="2">
        <v>0</v>
      </c>
      <c r="G65" s="3">
        <f t="shared" si="0"/>
        <v>428156.44224</v>
      </c>
      <c r="H65" s="3">
        <f t="shared" si="1"/>
        <v>0.35999999986961484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8111.28</v>
      </c>
      <c r="D66" s="2">
        <f>'PR-RAS'!E70</f>
        <v>4095.82</v>
      </c>
      <c r="E66" s="2">
        <v>0</v>
      </c>
      <c r="F66" s="2">
        <v>0</v>
      </c>
      <c r="G66" s="3">
        <f t="shared" si="0"/>
        <v>1059.6898000000001</v>
      </c>
      <c r="H66" s="3">
        <f t="shared" si="1"/>
        <v>0.45999999999958163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45814</v>
      </c>
      <c r="D70" s="2">
        <f>'PR-RAS'!E74</f>
        <v>33439.339999999997</v>
      </c>
      <c r="E70" s="2">
        <v>0</v>
      </c>
      <c r="F70" s="2">
        <v>0</v>
      </c>
      <c r="G70" s="3">
        <f t="shared" si="0"/>
        <v>7775.7949200000003</v>
      </c>
      <c r="H70" s="3">
        <f t="shared" si="1"/>
        <v>0.33999999999650754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45814</v>
      </c>
      <c r="D71" s="2">
        <f>'PR-RAS'!E75</f>
        <v>33439.339999999997</v>
      </c>
      <c r="E71" s="2">
        <v>0</v>
      </c>
      <c r="F71" s="2">
        <v>0</v>
      </c>
      <c r="G71" s="3">
        <f t="shared" si="0"/>
        <v>7888.4876000000004</v>
      </c>
      <c r="H71" s="3">
        <f t="shared" si="1"/>
        <v>0.33999999999650754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34318.160000000003</v>
      </c>
      <c r="D73" s="2">
        <f>'PR-RAS'!E77</f>
        <v>58946.15</v>
      </c>
      <c r="E73" s="2">
        <v>0</v>
      </c>
      <c r="F73" s="2">
        <v>0</v>
      </c>
      <c r="G73" s="3">
        <f t="shared" si="0"/>
        <v>10959.153120000001</v>
      </c>
      <c r="H73" s="3">
        <f t="shared" si="1"/>
        <v>0.31000000000494765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144.55000000000001</v>
      </c>
      <c r="D74" s="2">
        <f>'PR-RAS'!E78</f>
        <v>0</v>
      </c>
      <c r="E74" s="2">
        <v>0</v>
      </c>
      <c r="F74" s="2">
        <v>0</v>
      </c>
      <c r="G74" s="3">
        <f t="shared" si="0"/>
        <v>10.552150000000001</v>
      </c>
      <c r="H74" s="3">
        <f t="shared" si="1"/>
        <v>0.44999999999998863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34173.61</v>
      </c>
      <c r="D76" s="2">
        <f>'PR-RAS'!E80</f>
        <v>58946.15</v>
      </c>
      <c r="E76" s="2">
        <v>0</v>
      </c>
      <c r="F76" s="2">
        <v>0</v>
      </c>
      <c r="G76" s="3">
        <f t="shared" si="0"/>
        <v>11404.94325</v>
      </c>
      <c r="H76" s="3">
        <f t="shared" si="1"/>
        <v>0.54000000000087311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4839.04</v>
      </c>
      <c r="D102" s="2">
        <f>'PR-RAS'!E106</f>
        <v>3834.67</v>
      </c>
      <c r="E102" s="2">
        <v>0</v>
      </c>
      <c r="F102" s="2">
        <v>0</v>
      </c>
      <c r="G102" s="3">
        <f t="shared" si="0"/>
        <v>1263.3463800000002</v>
      </c>
      <c r="H102" s="3">
        <f t="shared" si="1"/>
        <v>0.36999999999989086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4839.04</v>
      </c>
      <c r="D108" s="2">
        <f>'PR-RAS'!E112</f>
        <v>3834.67</v>
      </c>
      <c r="E108" s="2">
        <v>0</v>
      </c>
      <c r="F108" s="2">
        <v>0</v>
      </c>
      <c r="G108" s="3">
        <f t="shared" si="0"/>
        <v>1338.3966600000001</v>
      </c>
      <c r="H108" s="3">
        <f t="shared" si="1"/>
        <v>0.36999999999989086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4839.04</v>
      </c>
      <c r="D113" s="2">
        <f>'PR-RAS'!E117</f>
        <v>3834.67</v>
      </c>
      <c r="E113" s="2">
        <v>0</v>
      </c>
      <c r="F113" s="2">
        <v>0</v>
      </c>
      <c r="G113" s="3">
        <f t="shared" si="0"/>
        <v>1400.9385600000001</v>
      </c>
      <c r="H113" s="3">
        <f t="shared" si="1"/>
        <v>0.36999999999989086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9033.1</v>
      </c>
      <c r="D121" s="2">
        <f>'PR-RAS'!E125</f>
        <v>16504.54</v>
      </c>
      <c r="E121" s="2">
        <v>0</v>
      </c>
      <c r="F121" s="2">
        <v>0</v>
      </c>
      <c r="G121" s="3">
        <f t="shared" si="0"/>
        <v>5045.0616</v>
      </c>
      <c r="H121" s="3">
        <f t="shared" si="1"/>
        <v>0.55999999999949068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7911.61</v>
      </c>
      <c r="D122" s="2">
        <f>'PR-RAS'!E126</f>
        <v>14352.99</v>
      </c>
      <c r="E122" s="2">
        <v>0</v>
      </c>
      <c r="F122" s="2">
        <v>0</v>
      </c>
      <c r="G122" s="3">
        <f t="shared" si="0"/>
        <v>4430.7283899999993</v>
      </c>
      <c r="H122" s="3">
        <f t="shared" si="1"/>
        <v>0.4000000000005457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338</v>
      </c>
      <c r="D123" s="2">
        <f>'PR-RAS'!E127</f>
        <v>532</v>
      </c>
      <c r="E123" s="2">
        <v>0</v>
      </c>
      <c r="F123" s="2">
        <v>0</v>
      </c>
      <c r="G123" s="3">
        <f t="shared" si="0"/>
        <v>171.04399999999998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7573.61</v>
      </c>
      <c r="D124" s="2">
        <f>'PR-RAS'!E128</f>
        <v>13820.99</v>
      </c>
      <c r="E124" s="2">
        <v>0</v>
      </c>
      <c r="F124" s="2">
        <v>0</v>
      </c>
      <c r="G124" s="3">
        <f t="shared" si="0"/>
        <v>4331.5175699999991</v>
      </c>
      <c r="H124" s="3">
        <f t="shared" si="1"/>
        <v>0.4000000000005457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1121.49</v>
      </c>
      <c r="D125" s="2">
        <f>'PR-RAS'!E129</f>
        <v>2151.5500000000002</v>
      </c>
      <c r="E125" s="2">
        <v>0</v>
      </c>
      <c r="F125" s="2">
        <v>0</v>
      </c>
      <c r="G125" s="3">
        <f t="shared" si="0"/>
        <v>672.64916000000005</v>
      </c>
      <c r="H125" s="3">
        <f t="shared" si="1"/>
        <v>0.9399999999998272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1121.49</v>
      </c>
      <c r="D126" s="2">
        <f>'PR-RAS'!E130</f>
        <v>2151.5500000000002</v>
      </c>
      <c r="E126" s="2">
        <v>0</v>
      </c>
      <c r="F126" s="2">
        <v>0</v>
      </c>
      <c r="G126" s="3">
        <f t="shared" si="0"/>
        <v>678.07375000000002</v>
      </c>
      <c r="H126" s="3">
        <f t="shared" si="1"/>
        <v>0.9399999999998272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136302.84</v>
      </c>
      <c r="D130" s="2">
        <f>'PR-RAS'!E134</f>
        <v>165169.44</v>
      </c>
      <c r="E130" s="2">
        <v>0</v>
      </c>
      <c r="F130" s="2">
        <v>0</v>
      </c>
      <c r="G130" s="3">
        <f t="shared" si="0"/>
        <v>60196.781879999995</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136302.84</v>
      </c>
      <c r="D131" s="2">
        <f>'PR-RAS'!E135</f>
        <v>165169.44</v>
      </c>
      <c r="E131" s="2">
        <v>0</v>
      </c>
      <c r="F131" s="2">
        <v>0</v>
      </c>
      <c r="G131" s="3">
        <f t="shared" si="0"/>
        <v>60663.423600000002</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104034.51</v>
      </c>
      <c r="D132" s="2">
        <f>'PR-RAS'!E136</f>
        <v>134169.44</v>
      </c>
      <c r="E132" s="2">
        <v>0</v>
      </c>
      <c r="F132" s="2">
        <v>0</v>
      </c>
      <c r="G132" s="3">
        <f t="shared" si="0"/>
        <v>48780.914090000006</v>
      </c>
      <c r="H132" s="3">
        <f t="shared" si="1"/>
        <v>0.930000000007567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32268.33</v>
      </c>
      <c r="D133" s="2">
        <f>'PR-RAS'!E137</f>
        <v>31000</v>
      </c>
      <c r="E133" s="2">
        <v>0</v>
      </c>
      <c r="F133" s="2">
        <v>0</v>
      </c>
      <c r="G133" s="3">
        <f t="shared" si="0"/>
        <v>12443.41956</v>
      </c>
      <c r="H133" s="3">
        <f t="shared" si="1"/>
        <v>0.33000000000174623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2276526.65</v>
      </c>
      <c r="D148" s="2">
        <f>'PR-RAS'!E152</f>
        <v>2754615.79</v>
      </c>
      <c r="E148" s="2">
        <v>0</v>
      </c>
      <c r="F148" s="2">
        <v>0</v>
      </c>
      <c r="G148" s="3">
        <f t="shared" si="0"/>
        <v>1144506.4598099999</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1951213.88</v>
      </c>
      <c r="D149" s="2">
        <f>'PR-RAS'!E153</f>
        <v>2362132.19</v>
      </c>
      <c r="E149" s="2">
        <v>0</v>
      </c>
      <c r="F149" s="2">
        <v>0</v>
      </c>
      <c r="G149" s="3">
        <f t="shared" si="0"/>
        <v>987970.78247999994</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1623386.26</v>
      </c>
      <c r="D150" s="2">
        <f>'PR-RAS'!E154</f>
        <v>1972650.34</v>
      </c>
      <c r="E150" s="2">
        <v>0</v>
      </c>
      <c r="F150" s="2">
        <v>0</v>
      </c>
      <c r="G150" s="3">
        <f t="shared" si="0"/>
        <v>829734.35406000004</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1579865.69</v>
      </c>
      <c r="D151" s="2">
        <f>'PR-RAS'!E155</f>
        <v>1903742.62</v>
      </c>
      <c r="E151" s="2">
        <v>0</v>
      </c>
      <c r="F151" s="2">
        <v>0</v>
      </c>
      <c r="G151" s="3">
        <f t="shared" si="0"/>
        <v>808102.63949999993</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26301.73</v>
      </c>
      <c r="D153" s="2">
        <f>'PR-RAS'!E157</f>
        <v>41042.5</v>
      </c>
      <c r="E153" s="2">
        <v>0</v>
      </c>
      <c r="F153" s="2">
        <v>0</v>
      </c>
      <c r="G153" s="3">
        <f t="shared" si="0"/>
        <v>16474.78296</v>
      </c>
      <c r="H153" s="3">
        <f t="shared" si="1"/>
        <v>0.77000000000043656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17218.84</v>
      </c>
      <c r="D154" s="2">
        <f>'PR-RAS'!E158</f>
        <v>27865.22</v>
      </c>
      <c r="E154" s="2">
        <v>0</v>
      </c>
      <c r="F154" s="2">
        <v>0</v>
      </c>
      <c r="G154" s="3">
        <f t="shared" si="0"/>
        <v>11161.23984</v>
      </c>
      <c r="H154" s="3">
        <f t="shared" si="1"/>
        <v>0.38000000000101863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64160.24</v>
      </c>
      <c r="D155" s="2">
        <f>'PR-RAS'!E159</f>
        <v>66297.91</v>
      </c>
      <c r="E155" s="2">
        <v>0</v>
      </c>
      <c r="F155" s="2">
        <v>0</v>
      </c>
      <c r="G155" s="3">
        <f t="shared" si="0"/>
        <v>30300.433239999998</v>
      </c>
      <c r="H155" s="3">
        <f t="shared" si="1"/>
        <v>0.32999999999447027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263667.38</v>
      </c>
      <c r="D156" s="2">
        <f>'PR-RAS'!E160</f>
        <v>323183.94</v>
      </c>
      <c r="E156" s="2">
        <v>0</v>
      </c>
      <c r="F156" s="2">
        <v>0</v>
      </c>
      <c r="G156" s="3">
        <f t="shared" si="0"/>
        <v>141055.46530000001</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263667.38</v>
      </c>
      <c r="D158" s="2">
        <f>'PR-RAS'!E162</f>
        <v>323183.94</v>
      </c>
      <c r="E158" s="2">
        <v>0</v>
      </c>
      <c r="F158" s="2">
        <v>0</v>
      </c>
      <c r="G158" s="3">
        <f t="shared" si="0"/>
        <v>142875.53581999999</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321305.17</v>
      </c>
      <c r="D160" s="2">
        <f>'PR-RAS'!E164</f>
        <v>388547.87</v>
      </c>
      <c r="E160" s="2">
        <v>0</v>
      </c>
      <c r="F160" s="2">
        <v>0</v>
      </c>
      <c r="G160" s="3">
        <f t="shared" si="0"/>
        <v>174645.74468999999</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98488.5</v>
      </c>
      <c r="D161" s="2">
        <f>'PR-RAS'!E165</f>
        <v>139876.68</v>
      </c>
      <c r="E161" s="2">
        <v>0</v>
      </c>
      <c r="F161" s="2">
        <v>0</v>
      </c>
      <c r="G161" s="3">
        <f t="shared" si="0"/>
        <v>60518.6976</v>
      </c>
      <c r="H161" s="3">
        <f t="shared" si="1"/>
        <v>0.82000000000698492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32985.379999999997</v>
      </c>
      <c r="D162" s="2">
        <f>'PR-RAS'!E166</f>
        <v>22579.72</v>
      </c>
      <c r="E162" s="2">
        <v>0</v>
      </c>
      <c r="F162" s="2">
        <v>0</v>
      </c>
      <c r="G162" s="3">
        <f t="shared" si="0"/>
        <v>12581.316020000002</v>
      </c>
      <c r="H162" s="3">
        <f t="shared" si="1"/>
        <v>0.6599999999962165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54196.14</v>
      </c>
      <c r="D163" s="2">
        <f>'PR-RAS'!E167</f>
        <v>63152.97</v>
      </c>
      <c r="E163" s="2">
        <v>0</v>
      </c>
      <c r="F163" s="2">
        <v>0</v>
      </c>
      <c r="G163" s="3">
        <f t="shared" si="0"/>
        <v>29241.336960000004</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10036.379999999999</v>
      </c>
      <c r="D164" s="2">
        <f>'PR-RAS'!E168</f>
        <v>51982.47</v>
      </c>
      <c r="E164" s="2">
        <v>0</v>
      </c>
      <c r="F164" s="2">
        <v>0</v>
      </c>
      <c r="G164" s="3">
        <f t="shared" si="0"/>
        <v>18582.215160000003</v>
      </c>
      <c r="H164" s="3">
        <f t="shared" si="1"/>
        <v>0.8500000000003638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1270.5999999999999</v>
      </c>
      <c r="D165" s="2">
        <f>'PR-RAS'!E169</f>
        <v>2161.52</v>
      </c>
      <c r="E165" s="2">
        <v>0</v>
      </c>
      <c r="F165" s="2">
        <v>0</v>
      </c>
      <c r="G165" s="3">
        <f t="shared" si="0"/>
        <v>917.35695999999996</v>
      </c>
      <c r="H165" s="3">
        <f t="shared" si="1"/>
        <v>0.88000000000010914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138016.25000000003</v>
      </c>
      <c r="D166" s="2">
        <f>'PR-RAS'!E170</f>
        <v>152884.92000000001</v>
      </c>
      <c r="E166" s="2">
        <v>0</v>
      </c>
      <c r="F166" s="2">
        <v>0</v>
      </c>
      <c r="G166" s="3">
        <f t="shared" si="0"/>
        <v>73224.704850000024</v>
      </c>
      <c r="H166" s="3">
        <f t="shared" si="1"/>
        <v>0.33000000001629815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12512.05</v>
      </c>
      <c r="D167" s="2">
        <f>'PR-RAS'!E171</f>
        <v>12511.53</v>
      </c>
      <c r="E167" s="2">
        <v>0</v>
      </c>
      <c r="F167" s="2">
        <v>0</v>
      </c>
      <c r="G167" s="3">
        <f t="shared" si="0"/>
        <v>6230.8282600000002</v>
      </c>
      <c r="H167" s="3">
        <f t="shared" si="1"/>
        <v>0.51999999999861757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94358.88</v>
      </c>
      <c r="D168" s="2">
        <f>'PR-RAS'!E172</f>
        <v>96188.93</v>
      </c>
      <c r="E168" s="2">
        <v>0</v>
      </c>
      <c r="F168" s="2">
        <v>0</v>
      </c>
      <c r="G168" s="3">
        <f t="shared" si="0"/>
        <v>47885.035580000003</v>
      </c>
      <c r="H168" s="3">
        <f t="shared" si="1"/>
        <v>0.19000000000232831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24800.45</v>
      </c>
      <c r="D169" s="2">
        <f>'PR-RAS'!E173</f>
        <v>37018.160000000003</v>
      </c>
      <c r="E169" s="2">
        <v>0</v>
      </c>
      <c r="F169" s="2">
        <v>0</v>
      </c>
      <c r="G169" s="3">
        <f t="shared" si="0"/>
        <v>16604.577360000003</v>
      </c>
      <c r="H169" s="3">
        <f t="shared" si="1"/>
        <v>0.61000000000422006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5564.92</v>
      </c>
      <c r="D170" s="2">
        <f>'PR-RAS'!E174</f>
        <v>3814.71</v>
      </c>
      <c r="E170" s="2">
        <v>0</v>
      </c>
      <c r="F170" s="2">
        <v>0</v>
      </c>
      <c r="G170" s="3">
        <f t="shared" si="0"/>
        <v>2229.8434600000001</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537.41999999999996</v>
      </c>
      <c r="D171" s="2">
        <f>'PR-RAS'!E175</f>
        <v>3125.89</v>
      </c>
      <c r="E171" s="2">
        <v>0</v>
      </c>
      <c r="F171" s="2">
        <v>0</v>
      </c>
      <c r="G171" s="3">
        <f t="shared" si="0"/>
        <v>1154.164</v>
      </c>
      <c r="H171" s="3">
        <f t="shared" si="1"/>
        <v>0.5300000000000864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242.53</v>
      </c>
      <c r="D173" s="2">
        <f>'PR-RAS'!E177</f>
        <v>225.7</v>
      </c>
      <c r="E173" s="2">
        <v>0</v>
      </c>
      <c r="F173" s="2">
        <v>0</v>
      </c>
      <c r="G173" s="3">
        <f t="shared" si="0"/>
        <v>119.35595999999998</v>
      </c>
      <c r="H173" s="3">
        <f t="shared" si="1"/>
        <v>0.77000000000001023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47598.619999999995</v>
      </c>
      <c r="D174" s="2">
        <f>'PR-RAS'!E178</f>
        <v>48731.359999999993</v>
      </c>
      <c r="E174" s="2">
        <v>0</v>
      </c>
      <c r="F174" s="2">
        <v>0</v>
      </c>
      <c r="G174" s="3">
        <f t="shared" si="0"/>
        <v>25095.611819999991</v>
      </c>
      <c r="H174" s="3">
        <f t="shared" si="1"/>
        <v>0.73999999999796273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2822.38</v>
      </c>
      <c r="D175" s="2">
        <f>'PR-RAS'!E179</f>
        <v>3282.64</v>
      </c>
      <c r="E175" s="2">
        <v>0</v>
      </c>
      <c r="F175" s="2">
        <v>0</v>
      </c>
      <c r="G175" s="3">
        <f t="shared" si="0"/>
        <v>1633.4528399999999</v>
      </c>
      <c r="H175" s="3">
        <f t="shared" si="1"/>
        <v>0.74000000000023647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16883.3</v>
      </c>
      <c r="D176" s="2">
        <f>'PR-RAS'!E180</f>
        <v>14911.21</v>
      </c>
      <c r="E176" s="2">
        <v>0</v>
      </c>
      <c r="F176" s="2">
        <v>0</v>
      </c>
      <c r="G176" s="3">
        <f t="shared" si="0"/>
        <v>8173.5009999999993</v>
      </c>
      <c r="H176" s="3">
        <f t="shared" si="1"/>
        <v>0.50999999999839929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129.1</v>
      </c>
      <c r="D177" s="2">
        <f>'PR-RAS'!E181</f>
        <v>208.74</v>
      </c>
      <c r="E177" s="2">
        <v>0</v>
      </c>
      <c r="F177" s="2">
        <v>0</v>
      </c>
      <c r="G177" s="3">
        <f t="shared" si="0"/>
        <v>96.198080000000004</v>
      </c>
      <c r="H177" s="3">
        <f t="shared" si="1"/>
        <v>0.35999999999998522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11581.66</v>
      </c>
      <c r="D178" s="2">
        <f>'PR-RAS'!E182</f>
        <v>11548.26</v>
      </c>
      <c r="E178" s="2">
        <v>0</v>
      </c>
      <c r="F178" s="2">
        <v>0</v>
      </c>
      <c r="G178" s="3">
        <f t="shared" si="0"/>
        <v>6138.0378599999995</v>
      </c>
      <c r="H178" s="3">
        <f t="shared" si="1"/>
        <v>0.6000000000003638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8967.51</v>
      </c>
      <c r="D179" s="2">
        <f>'PR-RAS'!E183</f>
        <v>8703.9599999999991</v>
      </c>
      <c r="E179" s="2">
        <v>0</v>
      </c>
      <c r="F179" s="2">
        <v>0</v>
      </c>
      <c r="G179" s="3">
        <f t="shared" si="0"/>
        <v>4694.82654</v>
      </c>
      <c r="H179" s="3">
        <f t="shared" si="1"/>
        <v>0.53000000000065484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3236.77</v>
      </c>
      <c r="D180" s="2">
        <f>'PR-RAS'!E184</f>
        <v>7248.13</v>
      </c>
      <c r="E180" s="2">
        <v>0</v>
      </c>
      <c r="F180" s="2">
        <v>0</v>
      </c>
      <c r="G180" s="3">
        <f t="shared" si="0"/>
        <v>3174.2123699999997</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510.42</v>
      </c>
      <c r="D181" s="2">
        <f>'PR-RAS'!E185</f>
        <v>295.02</v>
      </c>
      <c r="E181" s="2">
        <v>0</v>
      </c>
      <c r="F181" s="2">
        <v>0</v>
      </c>
      <c r="G181" s="3">
        <f t="shared" si="0"/>
        <v>198.08279999999999</v>
      </c>
      <c r="H181" s="3">
        <f t="shared" si="1"/>
        <v>0.43999999999999773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2747.36</v>
      </c>
      <c r="D182" s="2">
        <f>'PR-RAS'!E186</f>
        <v>2438.4</v>
      </c>
      <c r="E182" s="2">
        <v>0</v>
      </c>
      <c r="F182" s="2">
        <v>0</v>
      </c>
      <c r="G182" s="3">
        <f t="shared" si="0"/>
        <v>1379.9729599999998</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720.12</v>
      </c>
      <c r="D183" s="2">
        <f>'PR-RAS'!E187</f>
        <v>95</v>
      </c>
      <c r="E183" s="2">
        <v>0</v>
      </c>
      <c r="F183" s="2">
        <v>0</v>
      </c>
      <c r="G183" s="3">
        <f t="shared" si="0"/>
        <v>165.64184</v>
      </c>
      <c r="H183" s="3">
        <f t="shared" si="1"/>
        <v>0.12000000000000455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37201.800000000003</v>
      </c>
      <c r="D190" s="2">
        <f>'PR-RAS'!E194</f>
        <v>47054.91</v>
      </c>
      <c r="E190" s="2">
        <v>0</v>
      </c>
      <c r="F190" s="2">
        <v>0</v>
      </c>
      <c r="G190" s="3">
        <f t="shared" si="0"/>
        <v>24817.89618</v>
      </c>
      <c r="H190" s="3">
        <f t="shared" si="1"/>
        <v>0.28999999999359716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1071.68</v>
      </c>
      <c r="D192" s="2">
        <f>'PR-RAS'!E196</f>
        <v>821.61</v>
      </c>
      <c r="E192" s="2">
        <v>0</v>
      </c>
      <c r="F192" s="2">
        <v>0</v>
      </c>
      <c r="G192" s="3">
        <f t="shared" si="0"/>
        <v>518.54590000000007</v>
      </c>
      <c r="H192" s="3">
        <f t="shared" si="1"/>
        <v>0.70999999999992269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884.93</v>
      </c>
      <c r="D193" s="2">
        <f>'PR-RAS'!E197</f>
        <v>1017.22</v>
      </c>
      <c r="E193" s="2">
        <v>0</v>
      </c>
      <c r="F193" s="2">
        <v>0</v>
      </c>
      <c r="G193" s="3">
        <f t="shared" si="0"/>
        <v>560.51904000000002</v>
      </c>
      <c r="H193" s="3">
        <f t="shared" si="1"/>
        <v>0.29000000000007731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4742.49</v>
      </c>
      <c r="D195" s="2">
        <f>'PR-RAS'!E199</f>
        <v>4992</v>
      </c>
      <c r="E195" s="2">
        <v>0</v>
      </c>
      <c r="F195" s="2">
        <v>0</v>
      </c>
      <c r="G195" s="3">
        <f t="shared" si="0"/>
        <v>2856.9390600000002</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30424.61</v>
      </c>
      <c r="D197" s="2">
        <f>'PR-RAS'!E201</f>
        <v>40129.08</v>
      </c>
      <c r="E197" s="2">
        <v>0</v>
      </c>
      <c r="F197" s="2">
        <v>0</v>
      </c>
      <c r="G197" s="3">
        <f t="shared" si="0"/>
        <v>21693.822920000002</v>
      </c>
      <c r="H197" s="3">
        <f t="shared" si="1"/>
        <v>0.47000000000116415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3010.25</v>
      </c>
      <c r="D198" s="2">
        <f>'PR-RAS'!E202</f>
        <v>3017.73</v>
      </c>
      <c r="E198" s="2">
        <v>0</v>
      </c>
      <c r="F198" s="2">
        <v>0</v>
      </c>
      <c r="G198" s="3">
        <f t="shared" si="0"/>
        <v>1782.00487</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3010.25</v>
      </c>
      <c r="D212" s="2">
        <f>'PR-RAS'!E216</f>
        <v>3017.73</v>
      </c>
      <c r="E212" s="2">
        <v>0</v>
      </c>
      <c r="F212" s="2">
        <v>0</v>
      </c>
      <c r="G212" s="3">
        <f t="shared" si="0"/>
        <v>1908.6448099999998</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0.3</v>
      </c>
      <c r="E213" s="2">
        <v>0</v>
      </c>
      <c r="F213" s="2">
        <v>0</v>
      </c>
      <c r="G213" s="3">
        <f t="shared" si="0"/>
        <v>0.12719999999999998</v>
      </c>
      <c r="H213" s="3">
        <f t="shared" si="1"/>
        <v>0.3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0.05</v>
      </c>
      <c r="D215" s="2">
        <f>'PR-RAS'!E219</f>
        <v>3.91</v>
      </c>
      <c r="E215" s="2">
        <v>0</v>
      </c>
      <c r="F215" s="2">
        <v>0</v>
      </c>
      <c r="G215" s="3">
        <f t="shared" si="0"/>
        <v>1.68418</v>
      </c>
      <c r="H215" s="3">
        <f t="shared" si="1"/>
        <v>0.13999999999999985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3010.2</v>
      </c>
      <c r="D216" s="2">
        <f>'PR-RAS'!E220</f>
        <v>3013.52</v>
      </c>
      <c r="E216" s="2">
        <v>0</v>
      </c>
      <c r="F216" s="2">
        <v>0</v>
      </c>
      <c r="G216" s="3">
        <f t="shared" si="0"/>
        <v>1943.0065999999999</v>
      </c>
      <c r="H216" s="3">
        <f t="shared" si="1"/>
        <v>0.67999999999983629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88.35</v>
      </c>
      <c r="D226" s="2">
        <f>'PR-RAS'!E230</f>
        <v>0</v>
      </c>
      <c r="E226" s="2">
        <v>0</v>
      </c>
      <c r="F226" s="2">
        <v>0</v>
      </c>
      <c r="G226" s="3">
        <f t="shared" si="0"/>
        <v>19.87875</v>
      </c>
      <c r="H226" s="3">
        <f t="shared" si="1"/>
        <v>0.34999999999999432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88.35</v>
      </c>
      <c r="D253" s="2">
        <f>'PR-RAS'!E257</f>
        <v>0</v>
      </c>
      <c r="E253" s="2">
        <v>0</v>
      </c>
      <c r="F253" s="2">
        <v>0</v>
      </c>
      <c r="G253" s="3">
        <f t="shared" si="0"/>
        <v>22.264199999999999</v>
      </c>
      <c r="H253" s="3">
        <f t="shared" si="1"/>
        <v>0.34999999999999432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88.35</v>
      </c>
      <c r="D254" s="2">
        <f>'PR-RAS'!E258</f>
        <v>0</v>
      </c>
      <c r="E254" s="2">
        <v>0</v>
      </c>
      <c r="F254" s="2">
        <v>0</v>
      </c>
      <c r="G254" s="3">
        <f t="shared" si="0"/>
        <v>22.352549999999997</v>
      </c>
      <c r="H254" s="3">
        <f t="shared" si="1"/>
        <v>0.34999999999999432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909</v>
      </c>
      <c r="D269" s="2">
        <f>'PR-RAS'!E273</f>
        <v>918</v>
      </c>
      <c r="E269" s="2">
        <v>0</v>
      </c>
      <c r="F269" s="2">
        <v>0</v>
      </c>
      <c r="G269" s="3">
        <f t="shared" si="0"/>
        <v>735.66000000000008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909</v>
      </c>
      <c r="D270" s="2">
        <f>'PR-RAS'!E274</f>
        <v>918</v>
      </c>
      <c r="E270" s="2">
        <v>0</v>
      </c>
      <c r="F270" s="2">
        <v>0</v>
      </c>
      <c r="G270" s="3">
        <f t="shared" si="0"/>
        <v>738.40500000000009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909</v>
      </c>
      <c r="D272" s="2">
        <f>'PR-RAS'!E276</f>
        <v>918</v>
      </c>
      <c r="E272" s="2">
        <v>0</v>
      </c>
      <c r="F272" s="2">
        <v>0</v>
      </c>
      <c r="G272" s="3">
        <f t="shared" si="0"/>
        <v>743.8950000000001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2276526.65</v>
      </c>
      <c r="D295" s="2">
        <f>'PR-RAS'!E299</f>
        <v>2754615.79</v>
      </c>
      <c r="E295" s="2">
        <v>0</v>
      </c>
      <c r="F295" s="2">
        <v>0</v>
      </c>
      <c r="G295" s="3">
        <f t="shared" si="12"/>
        <v>2289012.9196199998</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47088.640000000596</v>
      </c>
      <c r="D296" s="2">
        <f>'PR-RAS'!E300</f>
        <v>0</v>
      </c>
      <c r="E296" s="2">
        <v>0</v>
      </c>
      <c r="F296" s="2">
        <v>0</v>
      </c>
      <c r="G296" s="3">
        <f t="shared" si="12"/>
        <v>13891.148800000175</v>
      </c>
      <c r="H296" s="3">
        <f t="shared" si="13"/>
        <v>0.35999999940395355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170252.06000000052</v>
      </c>
      <c r="E297" s="2">
        <v>0</v>
      </c>
      <c r="F297" s="2">
        <v>0</v>
      </c>
      <c r="G297" s="3">
        <f t="shared" si="12"/>
        <v>100789.2195200003</v>
      </c>
      <c r="H297" s="3">
        <f t="shared" si="13"/>
        <v>6.0000000521540642E-2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5968.26</v>
      </c>
      <c r="D298" s="2">
        <f>'PR-RAS'!E302</f>
        <v>0</v>
      </c>
      <c r="E298" s="2">
        <v>0</v>
      </c>
      <c r="F298" s="2">
        <v>0</v>
      </c>
      <c r="G298" s="3">
        <f t="shared" si="12"/>
        <v>1772.57322</v>
      </c>
      <c r="H298" s="3">
        <f t="shared" si="13"/>
        <v>0.26000000000021828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18920.37</v>
      </c>
      <c r="E299" s="2">
        <v>0</v>
      </c>
      <c r="F299" s="2">
        <v>0</v>
      </c>
      <c r="G299" s="3">
        <f t="shared" si="12"/>
        <v>11276.540519999999</v>
      </c>
      <c r="H299" s="3">
        <f t="shared" si="13"/>
        <v>0.36999999999898137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212357.54</v>
      </c>
      <c r="E300" s="2">
        <v>0</v>
      </c>
      <c r="F300" s="2">
        <v>0</v>
      </c>
      <c r="G300" s="3">
        <f t="shared" si="12"/>
        <v>126989.80892</v>
      </c>
      <c r="H300" s="3">
        <f t="shared" si="13"/>
        <v>0.45999999999185093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25</v>
      </c>
      <c r="E301" s="2">
        <v>0</v>
      </c>
      <c r="F301" s="2">
        <v>0</v>
      </c>
      <c r="G301" s="3">
        <f t="shared" si="12"/>
        <v>15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48537.929999999993</v>
      </c>
      <c r="D355" s="2">
        <f>'PR-RAS'!E360</f>
        <v>61884.210000000006</v>
      </c>
      <c r="E355" s="2">
        <v>0</v>
      </c>
      <c r="F355" s="2">
        <v>0</v>
      </c>
      <c r="G355" s="3">
        <f t="shared" si="12"/>
        <v>60996.447899999999</v>
      </c>
      <c r="H355" s="3">
        <f t="shared" si="13"/>
        <v>0.28000000001338776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23967.67</v>
      </c>
      <c r="D368" s="2">
        <f>'PR-RAS'!E373</f>
        <v>18156.3</v>
      </c>
      <c r="E368" s="2">
        <v>0</v>
      </c>
      <c r="F368" s="2">
        <v>0</v>
      </c>
      <c r="G368" s="3">
        <f t="shared" si="12"/>
        <v>22122.859089999998</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15323.35</v>
      </c>
      <c r="D374" s="2">
        <f>'PR-RAS'!E379</f>
        <v>14062.05</v>
      </c>
      <c r="E374" s="2">
        <v>0</v>
      </c>
      <c r="F374" s="2">
        <v>0</v>
      </c>
      <c r="G374" s="3">
        <f t="shared" si="12"/>
        <v>16205.89885</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10914.12</v>
      </c>
      <c r="D375" s="2">
        <f>'PR-RAS'!E380</f>
        <v>7901.36</v>
      </c>
      <c r="E375" s="2">
        <v>0</v>
      </c>
      <c r="F375" s="2">
        <v>0</v>
      </c>
      <c r="G375" s="3">
        <f t="shared" si="12"/>
        <v>9992.0981599999996</v>
      </c>
      <c r="H375" s="3">
        <f t="shared" si="13"/>
        <v>0.48000000000047294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3984.04</v>
      </c>
      <c r="E376" s="2">
        <v>0</v>
      </c>
      <c r="F376" s="2">
        <v>0</v>
      </c>
      <c r="G376" s="3">
        <f t="shared" si="12"/>
        <v>2988.0299999999997</v>
      </c>
      <c r="H376" s="3">
        <f t="shared" si="13"/>
        <v>3.999999999996362E-2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700</v>
      </c>
      <c r="D377" s="2">
        <f>'PR-RAS'!E382</f>
        <v>0</v>
      </c>
      <c r="E377" s="2">
        <v>0</v>
      </c>
      <c r="F377" s="2">
        <v>0</v>
      </c>
      <c r="G377" s="3">
        <f t="shared" si="12"/>
        <v>263.2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3709.23</v>
      </c>
      <c r="D381" s="2">
        <f>'PR-RAS'!E386</f>
        <v>2176.65</v>
      </c>
      <c r="E381" s="2">
        <v>0</v>
      </c>
      <c r="F381" s="2">
        <v>0</v>
      </c>
      <c r="G381" s="3">
        <f t="shared" si="12"/>
        <v>3063.7614000000003</v>
      </c>
      <c r="H381" s="3">
        <f t="shared" si="13"/>
        <v>0.57999999999992724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8644.32</v>
      </c>
      <c r="D388" s="2">
        <f>'PR-RAS'!E393</f>
        <v>4094.25</v>
      </c>
      <c r="E388" s="2">
        <v>0</v>
      </c>
      <c r="F388" s="2">
        <v>0</v>
      </c>
      <c r="G388" s="3">
        <f t="shared" si="12"/>
        <v>6514.30134</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8644.32</v>
      </c>
      <c r="D389" s="2">
        <f>'PR-RAS'!E394</f>
        <v>4094.25</v>
      </c>
      <c r="E389" s="2">
        <v>0</v>
      </c>
      <c r="F389" s="2">
        <v>0</v>
      </c>
      <c r="G389" s="3">
        <f t="shared" si="12"/>
        <v>6531.1341600000005</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24570.26</v>
      </c>
      <c r="D407" s="2">
        <f>'PR-RAS'!E412</f>
        <v>43727.91</v>
      </c>
      <c r="E407" s="2">
        <v>0</v>
      </c>
      <c r="F407" s="2">
        <v>0</v>
      </c>
      <c r="G407" s="3">
        <f t="shared" si="12"/>
        <v>45482.588480000006</v>
      </c>
      <c r="H407" s="3">
        <f t="shared" si="13"/>
        <v>0.34999999999490683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24570.26</v>
      </c>
      <c r="D408" s="2">
        <f>'PR-RAS'!E413</f>
        <v>43727.91</v>
      </c>
      <c r="E408" s="2">
        <v>0</v>
      </c>
      <c r="F408" s="2">
        <v>0</v>
      </c>
      <c r="G408" s="3">
        <f t="shared" si="12"/>
        <v>45594.614559999995</v>
      </c>
      <c r="H408" s="3">
        <f t="shared" si="13"/>
        <v>0.34999999999490683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48537.929999999993</v>
      </c>
      <c r="D413" s="2">
        <f>'PR-RAS'!E418</f>
        <v>61884.210000000006</v>
      </c>
      <c r="E413" s="2">
        <v>0</v>
      </c>
      <c r="F413" s="2">
        <v>0</v>
      </c>
      <c r="G413" s="3">
        <f t="shared" si="12"/>
        <v>70990.216199999995</v>
      </c>
      <c r="H413" s="3">
        <f t="shared" si="13"/>
        <v>0.28000000001338776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179.71</v>
      </c>
      <c r="D416" s="2">
        <f>'PR-RAS'!E421</f>
        <v>0</v>
      </c>
      <c r="E416" s="2">
        <v>0</v>
      </c>
      <c r="F416" s="2">
        <v>0</v>
      </c>
      <c r="G416" s="3">
        <f t="shared" si="12"/>
        <v>74.579650000000001</v>
      </c>
      <c r="H416" s="3">
        <f t="shared" si="13"/>
        <v>0.28999999999999204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2323615.2900000005</v>
      </c>
      <c r="D417" s="2">
        <f>'PR-RAS'!E422</f>
        <v>2584363.7299999995</v>
      </c>
      <c r="E417" s="2">
        <v>0</v>
      </c>
      <c r="F417" s="2">
        <v>0</v>
      </c>
      <c r="G417" s="3">
        <f t="shared" si="12"/>
        <v>3116814.5839999998</v>
      </c>
      <c r="H417" s="3">
        <f t="shared" si="13"/>
        <v>0.56000000098720193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2325064.58</v>
      </c>
      <c r="D418" s="2">
        <f>'PR-RAS'!E423</f>
        <v>2816500</v>
      </c>
      <c r="E418" s="2">
        <v>0</v>
      </c>
      <c r="F418" s="2">
        <v>0</v>
      </c>
      <c r="G418" s="3">
        <f t="shared" si="12"/>
        <v>3318512.92986</v>
      </c>
      <c r="H418" s="3">
        <f t="shared" si="13"/>
        <v>0.41999999992549419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1449.2899999995716</v>
      </c>
      <c r="D420" s="2">
        <f>'PR-RAS'!E425</f>
        <v>232136.27000000048</v>
      </c>
      <c r="E420" s="2">
        <v>0</v>
      </c>
      <c r="F420" s="2">
        <v>0</v>
      </c>
      <c r="G420" s="3">
        <f t="shared" si="12"/>
        <v>195137.44677000021</v>
      </c>
      <c r="H420" s="3">
        <f t="shared" si="13"/>
        <v>0.56000000005587935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5968.26</v>
      </c>
      <c r="D421" s="2">
        <f>'PR-RAS'!E426</f>
        <v>0</v>
      </c>
      <c r="E421" s="2">
        <v>0</v>
      </c>
      <c r="F421" s="2">
        <v>0</v>
      </c>
      <c r="G421" s="3">
        <f t="shared" si="12"/>
        <v>2506.6691999999998</v>
      </c>
      <c r="H421" s="3">
        <f t="shared" si="13"/>
        <v>0.26000000000021828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18920.37</v>
      </c>
      <c r="E422" s="2">
        <v>0</v>
      </c>
      <c r="F422" s="2">
        <v>0</v>
      </c>
      <c r="G422" s="3">
        <f t="shared" si="12"/>
        <v>15930.951539999998</v>
      </c>
      <c r="H422" s="3">
        <f t="shared" si="13"/>
        <v>0.36999999999898137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179.71</v>
      </c>
      <c r="D423" s="2">
        <f>'PR-RAS'!E428</f>
        <v>212357.54</v>
      </c>
      <c r="E423" s="2">
        <v>0</v>
      </c>
      <c r="F423" s="2">
        <v>0</v>
      </c>
      <c r="G423" s="3">
        <f t="shared" si="12"/>
        <v>179305.60138000001</v>
      </c>
      <c r="H423" s="3">
        <f t="shared" si="13"/>
        <v>0.74999999999184297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2323615.2900000005</v>
      </c>
      <c r="D637" s="2">
        <f>'PR-RAS'!E643</f>
        <v>2584363.7299999995</v>
      </c>
      <c r="E637" s="2">
        <v>0</v>
      </c>
      <c r="F637" s="2">
        <v>0</v>
      </c>
      <c r="G637" s="3">
        <f t="shared" si="14"/>
        <v>4765129.9890000001</v>
      </c>
      <c r="H637" s="3">
        <f t="shared" si="15"/>
        <v>0.56000000098720193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2325064.58</v>
      </c>
      <c r="D638" s="2">
        <f>'PR-RAS'!E644</f>
        <v>2816500</v>
      </c>
      <c r="E638" s="2">
        <v>0</v>
      </c>
      <c r="F638" s="2">
        <v>0</v>
      </c>
      <c r="G638" s="3">
        <f t="shared" si="14"/>
        <v>5069287.1374599999</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1449.2899999995716</v>
      </c>
      <c r="D640" s="2">
        <f>'PR-RAS'!E646</f>
        <v>232136.27000000048</v>
      </c>
      <c r="E640" s="2">
        <v>0</v>
      </c>
      <c r="F640" s="2">
        <v>0</v>
      </c>
      <c r="G640" s="3">
        <f t="shared" si="14"/>
        <v>297596.24937000033</v>
      </c>
      <c r="H640" s="3">
        <f t="shared" si="15"/>
        <v>0.56000000005587935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5968.26</v>
      </c>
      <c r="D641" s="2">
        <f>'PR-RAS'!E647</f>
        <v>0</v>
      </c>
      <c r="E641" s="2">
        <v>0</v>
      </c>
      <c r="F641" s="2">
        <v>0</v>
      </c>
      <c r="G641" s="3">
        <f t="shared" si="14"/>
        <v>3819.6864</v>
      </c>
      <c r="H641" s="3">
        <f t="shared" si="15"/>
        <v>0.26000000000021828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18920.37</v>
      </c>
      <c r="E642" s="2">
        <v>0</v>
      </c>
      <c r="F642" s="2">
        <v>0</v>
      </c>
      <c r="G642" s="3">
        <f t="shared" si="14"/>
        <v>24255.914339999999</v>
      </c>
      <c r="H642" s="3">
        <f t="shared" si="15"/>
        <v>0.36999999999898137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4518.9700000004286</v>
      </c>
      <c r="D643" s="2">
        <f>'PR-RAS'!E649</f>
        <v>0</v>
      </c>
      <c r="E643" s="2">
        <v>0</v>
      </c>
      <c r="F643" s="2">
        <v>0</v>
      </c>
      <c r="G643" s="3">
        <f t="shared" si="14"/>
        <v>2901.1787400002754</v>
      </c>
      <c r="H643" s="3">
        <f t="shared" si="15"/>
        <v>2.9999999571373337E-2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251056.64000000048</v>
      </c>
      <c r="E644" s="2">
        <v>0</v>
      </c>
      <c r="F644" s="2">
        <v>0</v>
      </c>
      <c r="G644" s="3">
        <f t="shared" si="14"/>
        <v>322858.83904000063</v>
      </c>
      <c r="H644" s="3">
        <f t="shared" si="15"/>
        <v>0.35999999952036887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86</v>
      </c>
      <c r="E651" s="2">
        <v>0</v>
      </c>
      <c r="F651" s="2">
        <v>0</v>
      </c>
      <c r="G651" s="3">
        <f t="shared" si="14"/>
        <v>167.70000000000002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73</v>
      </c>
      <c r="E653" s="2">
        <v>0</v>
      </c>
      <c r="F653" s="2">
        <v>0</v>
      </c>
      <c r="G653" s="3">
        <f t="shared" si="14"/>
        <v>140.83199999999999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2076311.18</v>
      </c>
      <c r="D676" s="2">
        <f>'PR-RAS'!E683</f>
        <v>2271477.4</v>
      </c>
      <c r="E676" s="2">
        <v>0</v>
      </c>
      <c r="F676" s="2">
        <v>0</v>
      </c>
      <c r="G676" s="3">
        <f t="shared" si="14"/>
        <v>4468004.5365000004</v>
      </c>
      <c r="H676" s="3">
        <f t="shared" si="15"/>
        <v>0.57999999984167516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8885.69</v>
      </c>
      <c r="D677" s="2">
        <f>'PR-RAS'!E684</f>
        <v>30896.37</v>
      </c>
      <c r="E677" s="2">
        <v>0</v>
      </c>
      <c r="F677" s="2">
        <v>0</v>
      </c>
      <c r="G677" s="3">
        <f t="shared" si="14"/>
        <v>47778.61868</v>
      </c>
      <c r="H677" s="3">
        <f t="shared" si="15"/>
        <v>0.67999999999847205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8111.28</v>
      </c>
      <c r="D679" s="2">
        <f>'PR-RAS'!E686</f>
        <v>4095.82</v>
      </c>
      <c r="E679" s="2">
        <v>0</v>
      </c>
      <c r="F679" s="2">
        <v>0</v>
      </c>
      <c r="G679" s="3">
        <f t="shared" si="14"/>
        <v>11053.379760000002</v>
      </c>
      <c r="H679" s="3">
        <f t="shared" si="15"/>
        <v>0.45999999999958163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33439.339999999997</v>
      </c>
      <c r="E695" s="2">
        <v>0</v>
      </c>
      <c r="F695" s="2">
        <v>0</v>
      </c>
      <c r="G695" s="3">
        <f t="shared" si="14"/>
        <v>46413.803919999991</v>
      </c>
      <c r="H695" s="3">
        <f t="shared" si="15"/>
        <v>0.33999999999650754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45814</v>
      </c>
      <c r="D697" s="2">
        <f>'PR-RAS'!E704</f>
        <v>0</v>
      </c>
      <c r="E697" s="2">
        <v>0</v>
      </c>
      <c r="F697" s="2">
        <v>0</v>
      </c>
      <c r="G697" s="3">
        <f t="shared" si="14"/>
        <v>31886.543999999998</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4839.04</v>
      </c>
      <c r="D717" s="2">
        <f>'PR-RAS'!E724</f>
        <v>3834.65</v>
      </c>
      <c r="E717" s="2">
        <v>0</v>
      </c>
      <c r="F717" s="2">
        <v>0</v>
      </c>
      <c r="G717" s="3">
        <f t="shared" si="14"/>
        <v>8955.9714399999993</v>
      </c>
      <c r="H717" s="3">
        <f t="shared" si="15"/>
        <v>0.38999999999987267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2729.36</v>
      </c>
      <c r="D726" s="2">
        <f>'PR-RAS'!E733</f>
        <v>3090.08</v>
      </c>
      <c r="E726" s="2">
        <v>0</v>
      </c>
      <c r="F726" s="2">
        <v>0</v>
      </c>
      <c r="G726" s="3">
        <f t="shared" si="14"/>
        <v>6459.402</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54196.14</v>
      </c>
      <c r="D727" s="2">
        <f>'PR-RAS'!E734</f>
        <v>63152.97</v>
      </c>
      <c r="E727" s="2">
        <v>0</v>
      </c>
      <c r="F727" s="2">
        <v>0</v>
      </c>
      <c r="G727" s="3">
        <f t="shared" si="14"/>
        <v>131044.51008000001</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1566.16</v>
      </c>
      <c r="D729" s="2">
        <f>'PR-RAS'!E736</f>
        <v>2216.5100000000002</v>
      </c>
      <c r="E729" s="2">
        <v>0</v>
      </c>
      <c r="F729" s="2">
        <v>0</v>
      </c>
      <c r="G729" s="3">
        <f t="shared" si="14"/>
        <v>4367.4030400000001</v>
      </c>
      <c r="H729" s="3">
        <f t="shared" si="15"/>
        <v>0.64999999999986358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107.52</v>
      </c>
      <c r="E731" s="2">
        <v>0</v>
      </c>
      <c r="F731" s="2">
        <v>0</v>
      </c>
      <c r="G731" s="3">
        <f t="shared" si="14"/>
        <v>156.97919999999999</v>
      </c>
      <c r="H731" s="3">
        <f t="shared" si="15"/>
        <v>0.48000000000000398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1917328.39</v>
      </c>
      <c r="D1011" s="7">
        <f>BILANCA!E6</f>
        <v>2227807.0399999996</v>
      </c>
      <c r="E1011" s="7">
        <v>0</v>
      </c>
      <c r="F1011" s="7">
        <v>0</v>
      </c>
      <c r="G1011" s="8">
        <f t="shared" ref="G1011:G1306" si="38">B1011/1000*C1011+B1011/500*D1011</f>
        <v>6372.942469999999</v>
      </c>
      <c r="H1011" s="8">
        <f t="shared" si="35"/>
        <v>0.42999999946914613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1907604.44</v>
      </c>
      <c r="D1012" s="2">
        <f>BILANCA!E7</f>
        <v>1977750.5799999996</v>
      </c>
      <c r="E1012" s="2">
        <v>0</v>
      </c>
      <c r="F1012" s="2">
        <v>0</v>
      </c>
      <c r="G1012" s="3">
        <f t="shared" si="38"/>
        <v>11726.211199999998</v>
      </c>
      <c r="H1012" s="3">
        <f t="shared" si="35"/>
        <v>0.86000000033527613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5966.89</v>
      </c>
      <c r="D1013" s="2">
        <f>BILANCA!E8</f>
        <v>5966.89</v>
      </c>
      <c r="E1013" s="2">
        <v>0</v>
      </c>
      <c r="F1013" s="2">
        <v>0</v>
      </c>
      <c r="G1013" s="3">
        <f t="shared" si="38"/>
        <v>53.702010000000001</v>
      </c>
      <c r="H1013" s="3">
        <f t="shared" si="35"/>
        <v>0.21999999999934516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5966.89</v>
      </c>
      <c r="D1014" s="2">
        <f>BILANCA!E9</f>
        <v>5966.89</v>
      </c>
      <c r="E1014" s="2">
        <v>0</v>
      </c>
      <c r="F1014" s="2">
        <v>0</v>
      </c>
      <c r="G1014" s="3">
        <f t="shared" si="38"/>
        <v>71.602680000000007</v>
      </c>
      <c r="H1014" s="3">
        <f t="shared" si="35"/>
        <v>0.21999999999934516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1901637.55</v>
      </c>
      <c r="D1017" s="2">
        <f>BILANCA!E12</f>
        <v>1971783.6899999997</v>
      </c>
      <c r="E1017" s="2">
        <v>0</v>
      </c>
      <c r="F1017" s="2">
        <v>0</v>
      </c>
      <c r="G1017" s="3">
        <f t="shared" si="38"/>
        <v>40916.434509999992</v>
      </c>
      <c r="H1017" s="3">
        <f t="shared" si="35"/>
        <v>0.76000000024214387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1794118.81</v>
      </c>
      <c r="D1018" s="2">
        <f>BILANCA!E13</f>
        <v>1846108.65</v>
      </c>
      <c r="E1018" s="2">
        <v>0</v>
      </c>
      <c r="F1018" s="2">
        <v>0</v>
      </c>
      <c r="G1018" s="3">
        <f t="shared" si="38"/>
        <v>43890.688880000002</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3265722.21</v>
      </c>
      <c r="D1020" s="2">
        <f>BILANCA!E15</f>
        <v>3317712.05</v>
      </c>
      <c r="E1020" s="2">
        <v>0</v>
      </c>
      <c r="F1020" s="2">
        <v>0</v>
      </c>
      <c r="G1020" s="3">
        <f t="shared" si="38"/>
        <v>99011.463099999994</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1471603.4</v>
      </c>
      <c r="D1023" s="2">
        <f>BILANCA!E18</f>
        <v>1471603.4</v>
      </c>
      <c r="E1023" s="2">
        <v>0</v>
      </c>
      <c r="F1023" s="2">
        <v>0</v>
      </c>
      <c r="G1023" s="3">
        <f t="shared" si="38"/>
        <v>57392.532599999999</v>
      </c>
      <c r="H1023" s="3">
        <f t="shared" si="35"/>
        <v>0.79999999981373549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104196.33000000005</v>
      </c>
      <c r="D1024" s="2">
        <f>BILANCA!E19</f>
        <v>118258.37999999998</v>
      </c>
      <c r="E1024" s="2">
        <v>0</v>
      </c>
      <c r="F1024" s="2">
        <v>0</v>
      </c>
      <c r="G1024" s="3">
        <f t="shared" si="38"/>
        <v>4769.98326</v>
      </c>
      <c r="H1024" s="3">
        <f t="shared" si="35"/>
        <v>0.71000000002095476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225751.07</v>
      </c>
      <c r="D1025" s="2">
        <f>BILANCA!E20</f>
        <v>233652.43</v>
      </c>
      <c r="E1025" s="2">
        <v>0</v>
      </c>
      <c r="F1025" s="2">
        <v>0</v>
      </c>
      <c r="G1025" s="3">
        <f t="shared" si="38"/>
        <v>10395.838949999999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3984.04</v>
      </c>
      <c r="E1026" s="2">
        <v>0</v>
      </c>
      <c r="F1026" s="2">
        <v>0</v>
      </c>
      <c r="G1026" s="3">
        <f t="shared" si="38"/>
        <v>127.48928000000001</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19873.72</v>
      </c>
      <c r="D1027" s="2">
        <f>BILANCA!E22</f>
        <v>19873.72</v>
      </c>
      <c r="E1027" s="2">
        <v>0</v>
      </c>
      <c r="F1027" s="2">
        <v>0</v>
      </c>
      <c r="G1027" s="3">
        <f t="shared" si="38"/>
        <v>1013.5597200000001</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8770.5400000000009</v>
      </c>
      <c r="D1029" s="2">
        <f>BILANCA!E24</f>
        <v>8770.5400000000009</v>
      </c>
      <c r="E1029" s="2">
        <v>0</v>
      </c>
      <c r="F1029" s="2">
        <v>0</v>
      </c>
      <c r="G1029" s="3">
        <f t="shared" si="38"/>
        <v>499.92078000000004</v>
      </c>
      <c r="H1029" s="3">
        <f t="shared" si="35"/>
        <v>0.91999999999825377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2897.61</v>
      </c>
      <c r="D1030" s="2">
        <f>BILANCA!E25</f>
        <v>2897.61</v>
      </c>
      <c r="E1030" s="2">
        <v>0</v>
      </c>
      <c r="F1030" s="2">
        <v>0</v>
      </c>
      <c r="G1030" s="3">
        <f t="shared" si="38"/>
        <v>173.85660000000001</v>
      </c>
      <c r="H1030" s="3">
        <f t="shared" si="35"/>
        <v>0.77999999999974534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30976.47</v>
      </c>
      <c r="D1031" s="2">
        <f>BILANCA!E26</f>
        <v>33153.120000000003</v>
      </c>
      <c r="E1031" s="2">
        <v>0</v>
      </c>
      <c r="F1031" s="2">
        <v>0</v>
      </c>
      <c r="G1031" s="3">
        <f t="shared" si="38"/>
        <v>2042.9369100000004</v>
      </c>
      <c r="H1031" s="3">
        <f t="shared" si="35"/>
        <v>0.5900000000037835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184073.08</v>
      </c>
      <c r="D1033" s="2">
        <f>BILANCA!E28</f>
        <v>184073.08</v>
      </c>
      <c r="E1033" s="2">
        <v>0</v>
      </c>
      <c r="F1033" s="2">
        <v>0</v>
      </c>
      <c r="G1033" s="3">
        <f t="shared" si="38"/>
        <v>12701.042519999999</v>
      </c>
      <c r="H1033" s="3">
        <f t="shared" si="35"/>
        <v>0.15999999997438863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3215.6800000000076</v>
      </c>
      <c r="D1040" s="2">
        <f>BILANCA!E35</f>
        <v>7309.9300000000076</v>
      </c>
      <c r="E1040" s="2">
        <v>0</v>
      </c>
      <c r="F1040" s="2">
        <v>0</v>
      </c>
      <c r="G1040" s="3">
        <f t="shared" si="38"/>
        <v>535.06620000000066</v>
      </c>
      <c r="H1040" s="3">
        <f t="shared" si="35"/>
        <v>0.38999999998486601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131914.62</v>
      </c>
      <c r="D1041" s="2">
        <f>BILANCA!E36</f>
        <v>136008.87</v>
      </c>
      <c r="E1041" s="2">
        <v>0</v>
      </c>
      <c r="F1041" s="2">
        <v>0</v>
      </c>
      <c r="G1041" s="3">
        <f t="shared" si="38"/>
        <v>12521.903159999998</v>
      </c>
      <c r="H1041" s="3">
        <f t="shared" si="35"/>
        <v>0.51000000000931323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620.26</v>
      </c>
      <c r="D1042" s="2">
        <f>BILANCA!E37</f>
        <v>620.26</v>
      </c>
      <c r="E1042" s="2">
        <v>0</v>
      </c>
      <c r="F1042" s="2">
        <v>0</v>
      </c>
      <c r="G1042" s="3">
        <f t="shared" si="38"/>
        <v>59.544960000000003</v>
      </c>
      <c r="H1042" s="3">
        <f t="shared" si="35"/>
        <v>0.51999999999998181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129319.2</v>
      </c>
      <c r="D1045" s="2">
        <f>BILANCA!E40</f>
        <v>129319.2</v>
      </c>
      <c r="E1045" s="2">
        <v>0</v>
      </c>
      <c r="F1045" s="2">
        <v>0</v>
      </c>
      <c r="G1045" s="3">
        <f t="shared" si="38"/>
        <v>13578.516000000001</v>
      </c>
      <c r="H1045" s="3">
        <f t="shared" si="35"/>
        <v>0.39999999999417923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106.72999999999999</v>
      </c>
      <c r="D1046" s="2">
        <f>BILANCA!E41</f>
        <v>106.72999999999999</v>
      </c>
      <c r="E1046" s="2">
        <v>0</v>
      </c>
      <c r="F1046" s="2">
        <v>0</v>
      </c>
      <c r="G1046" s="3">
        <f t="shared" si="38"/>
        <v>11.526839999999998</v>
      </c>
      <c r="H1046" s="3">
        <f t="shared" si="35"/>
        <v>0.54000000000002046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177.88</v>
      </c>
      <c r="D1047" s="2">
        <f>BILANCA!E42</f>
        <v>177.88</v>
      </c>
      <c r="E1047" s="2">
        <v>0</v>
      </c>
      <c r="F1047" s="2">
        <v>0</v>
      </c>
      <c r="G1047" s="3">
        <f t="shared" si="38"/>
        <v>19.744679999999999</v>
      </c>
      <c r="H1047" s="3">
        <f t="shared" si="35"/>
        <v>0.24000000000000909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71.150000000000006</v>
      </c>
      <c r="D1049" s="2">
        <f>BILANCA!E44</f>
        <v>71.150000000000006</v>
      </c>
      <c r="E1049" s="2">
        <v>0</v>
      </c>
      <c r="F1049" s="2">
        <v>0</v>
      </c>
      <c r="G1049" s="3">
        <f t="shared" si="38"/>
        <v>8.3245500000000003</v>
      </c>
      <c r="H1049" s="3">
        <f t="shared" si="35"/>
        <v>0.30000000000001137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1092.8699999999999</v>
      </c>
      <c r="D1052" s="2">
        <f>BILANCA!E47</f>
        <v>1092.8699999999999</v>
      </c>
      <c r="E1052" s="2">
        <v>0</v>
      </c>
      <c r="F1052" s="2">
        <v>0</v>
      </c>
      <c r="G1052" s="3">
        <f t="shared" si="38"/>
        <v>137.70161999999999</v>
      </c>
      <c r="H1052" s="3">
        <f t="shared" si="35"/>
        <v>0.26000000000021828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1092.8699999999999</v>
      </c>
      <c r="D1055" s="2">
        <f>BILANCA!E50</f>
        <v>1092.8699999999999</v>
      </c>
      <c r="E1055" s="2">
        <v>0</v>
      </c>
      <c r="F1055" s="2">
        <v>0</v>
      </c>
      <c r="G1055" s="3">
        <f t="shared" si="38"/>
        <v>147.53744999999998</v>
      </c>
      <c r="H1055" s="3">
        <f t="shared" si="35"/>
        <v>0.26000000000021828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23437.43</v>
      </c>
      <c r="D1059" s="2">
        <f>BILANCA!E54</f>
        <v>26563.32</v>
      </c>
      <c r="E1059" s="2">
        <v>0</v>
      </c>
      <c r="F1059" s="2">
        <v>0</v>
      </c>
      <c r="G1059" s="3">
        <f t="shared" si="38"/>
        <v>3751.6394300000002</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23437.43</v>
      </c>
      <c r="D1060" s="2">
        <f>BILANCA!E55</f>
        <v>26563.32</v>
      </c>
      <c r="E1060" s="2">
        <v>0</v>
      </c>
      <c r="F1060" s="2">
        <v>0</v>
      </c>
      <c r="G1060" s="3">
        <f t="shared" si="38"/>
        <v>3828.2035000000005</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9723.9499999999989</v>
      </c>
      <c r="D1074" s="2">
        <f>BILANCA!E69</f>
        <v>250056.46</v>
      </c>
      <c r="E1074" s="2">
        <v>0</v>
      </c>
      <c r="F1074" s="2">
        <v>0</v>
      </c>
      <c r="G1074" s="3">
        <f t="shared" si="38"/>
        <v>32629.559679999998</v>
      </c>
      <c r="H1074" s="3">
        <f t="shared" si="35"/>
        <v>0.50999999999294232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795.17000000000007</v>
      </c>
      <c r="D1087" s="2">
        <f>BILANCA!E82</f>
        <v>6736.3</v>
      </c>
      <c r="E1087" s="2">
        <v>0</v>
      </c>
      <c r="F1087" s="2">
        <v>0</v>
      </c>
      <c r="G1087" s="3">
        <f t="shared" si="38"/>
        <v>1098.6182900000001</v>
      </c>
      <c r="H1087" s="3">
        <f t="shared" si="35"/>
        <v>0.47000000000025466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70.260000000000005</v>
      </c>
      <c r="D1089" s="2">
        <f>BILANCA!E84</f>
        <v>70.260000000000005</v>
      </c>
      <c r="E1089" s="2">
        <v>0</v>
      </c>
      <c r="F1089" s="2">
        <v>0</v>
      </c>
      <c r="G1089" s="3">
        <f t="shared" si="38"/>
        <v>16.651620000000001</v>
      </c>
      <c r="H1089" s="3">
        <f t="shared" si="35"/>
        <v>0.52000000000001023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228.12</v>
      </c>
      <c r="D1090" s="2">
        <f>BILANCA!E85</f>
        <v>228.12</v>
      </c>
      <c r="E1090" s="2">
        <v>0</v>
      </c>
      <c r="F1090" s="2">
        <v>0</v>
      </c>
      <c r="G1090" s="3">
        <f t="shared" si="38"/>
        <v>54.748800000000003</v>
      </c>
      <c r="H1090" s="3">
        <f t="shared" si="35"/>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496.79</v>
      </c>
      <c r="D1092" s="2">
        <f>BILANCA!E87</f>
        <v>6437.92</v>
      </c>
      <c r="E1092" s="2">
        <v>0</v>
      </c>
      <c r="F1092" s="2">
        <v>0</v>
      </c>
      <c r="G1092" s="3">
        <f t="shared" si="38"/>
        <v>1096.55566</v>
      </c>
      <c r="H1092" s="3">
        <f t="shared" si="35"/>
        <v>0.28999999999990678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8928.7799999999988</v>
      </c>
      <c r="D1152" s="2">
        <f>BILANCA!E147</f>
        <v>243320.16</v>
      </c>
      <c r="E1152" s="2">
        <v>0</v>
      </c>
      <c r="F1152" s="2">
        <v>0</v>
      </c>
      <c r="G1152" s="3">
        <f t="shared" si="38"/>
        <v>70370.812199999986</v>
      </c>
      <c r="H1152" s="3">
        <f t="shared" si="41"/>
        <v>0.38000000000465661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212299.61000000002</v>
      </c>
      <c r="E1155" s="2">
        <v>0</v>
      </c>
      <c r="F1155" s="2">
        <v>0</v>
      </c>
      <c r="G1155" s="3">
        <f t="shared" si="38"/>
        <v>61566.886899999998</v>
      </c>
      <c r="H1155" s="3">
        <f t="shared" si="41"/>
        <v>0.38999999998486601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181592.42</v>
      </c>
      <c r="E1161" s="2">
        <v>0</v>
      </c>
      <c r="F1161" s="2">
        <v>0</v>
      </c>
      <c r="G1161" s="3">
        <f t="shared" si="38"/>
        <v>54840.910840000004</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30707.19</v>
      </c>
      <c r="E1163" s="2">
        <v>0</v>
      </c>
      <c r="F1163" s="2">
        <v>0</v>
      </c>
      <c r="G1163" s="3">
        <f t="shared" si="38"/>
        <v>9396.4001399999997</v>
      </c>
      <c r="H1163" s="3">
        <f t="shared" si="41"/>
        <v>0.18999999999869033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3018.12</v>
      </c>
      <c r="D1165" s="2">
        <f>BILANCA!E160</f>
        <v>3009.77</v>
      </c>
      <c r="E1165" s="2">
        <v>0</v>
      </c>
      <c r="F1165" s="2">
        <v>0</v>
      </c>
      <c r="G1165" s="3">
        <f t="shared" si="38"/>
        <v>1400.8372999999999</v>
      </c>
      <c r="H1165" s="3">
        <f t="shared" si="41"/>
        <v>0.34999999999990905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159.46</v>
      </c>
      <c r="D1166" s="2">
        <f>BILANCA!E161</f>
        <v>25</v>
      </c>
      <c r="E1166" s="2">
        <v>0</v>
      </c>
      <c r="F1166" s="2">
        <v>0</v>
      </c>
      <c r="G1166" s="3">
        <f t="shared" si="38"/>
        <v>32.675759999999997</v>
      </c>
      <c r="H1166" s="3">
        <f t="shared" si="41"/>
        <v>0.46000000000000796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8749.07</v>
      </c>
      <c r="D1167" s="2">
        <f>BILANCA!E162</f>
        <v>30962.62</v>
      </c>
      <c r="E1167" s="2">
        <v>0</v>
      </c>
      <c r="F1167" s="2">
        <v>0</v>
      </c>
      <c r="G1167" s="3">
        <f t="shared" si="38"/>
        <v>11095.866669999999</v>
      </c>
      <c r="H1167" s="3">
        <f t="shared" si="41"/>
        <v>0.4500000000007276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2997.87</v>
      </c>
      <c r="D1169" s="2">
        <f>BILANCA!E164</f>
        <v>2976.84</v>
      </c>
      <c r="E1169" s="2">
        <v>0</v>
      </c>
      <c r="F1169" s="2">
        <v>0</v>
      </c>
      <c r="G1169" s="3">
        <f t="shared" si="38"/>
        <v>1423.29645</v>
      </c>
      <c r="H1169" s="3">
        <f t="shared" si="41"/>
        <v>0.28999999999996362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1917328.39</v>
      </c>
      <c r="D1180" s="2">
        <f>BILANCA!E176</f>
        <v>2227807.04</v>
      </c>
      <c r="E1180" s="2">
        <v>0</v>
      </c>
      <c r="F1180" s="2">
        <v>0</v>
      </c>
      <c r="G1180" s="3">
        <f t="shared" si="38"/>
        <v>1083400.2199000001</v>
      </c>
      <c r="H1180" s="3">
        <f t="shared" si="41"/>
        <v>0.42999999993480742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5025.2699999999995</v>
      </c>
      <c r="D1181" s="2">
        <f>BILANCA!E177</f>
        <v>288755.56</v>
      </c>
      <c r="E1181" s="2">
        <v>0</v>
      </c>
      <c r="F1181" s="2">
        <v>0</v>
      </c>
      <c r="G1181" s="3">
        <f t="shared" si="38"/>
        <v>99613.72269000001</v>
      </c>
      <c r="H1181" s="3">
        <f t="shared" si="41"/>
        <v>0.71000000000185537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4922.6399999999994</v>
      </c>
      <c r="D1182" s="2">
        <f>BILANCA!E178</f>
        <v>203185.79</v>
      </c>
      <c r="E1182" s="2">
        <v>0</v>
      </c>
      <c r="F1182" s="2">
        <v>0</v>
      </c>
      <c r="G1182" s="3">
        <f t="shared" si="38"/>
        <v>70742.605840000004</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187874.51</v>
      </c>
      <c r="E1183" s="2">
        <v>0</v>
      </c>
      <c r="F1183" s="2">
        <v>0</v>
      </c>
      <c r="G1183" s="3">
        <f t="shared" si="38"/>
        <v>65004.580459999997</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4197.7299999999996</v>
      </c>
      <c r="D1184" s="2">
        <f>BILANCA!E180</f>
        <v>15309.62</v>
      </c>
      <c r="E1184" s="2">
        <v>0</v>
      </c>
      <c r="F1184" s="2">
        <v>0</v>
      </c>
      <c r="G1184" s="3">
        <f t="shared" si="38"/>
        <v>6058.1527800000003</v>
      </c>
      <c r="H1184" s="3">
        <f t="shared" si="41"/>
        <v>0.6499999999996362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v>
      </c>
      <c r="E1188" s="2">
        <v>0</v>
      </c>
      <c r="F1188" s="2">
        <v>0</v>
      </c>
      <c r="G1188" s="3">
        <f t="shared" si="38"/>
        <v>0.59095999999999993</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724.91</v>
      </c>
      <c r="D1200" s="2">
        <f>BILANCA!E196</f>
        <v>0</v>
      </c>
      <c r="E1200" s="2">
        <v>0</v>
      </c>
      <c r="F1200" s="2">
        <v>0</v>
      </c>
      <c r="G1200" s="3">
        <f t="shared" si="38"/>
        <v>137.7329</v>
      </c>
      <c r="H1200" s="3">
        <f t="shared" si="41"/>
        <v>9.0000000000031832E-2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24376.55</v>
      </c>
      <c r="E1201" s="2">
        <v>0</v>
      </c>
      <c r="F1201" s="2">
        <v>0</v>
      </c>
      <c r="G1201" s="3">
        <f t="shared" si="38"/>
        <v>9311.8420999999998</v>
      </c>
      <c r="H1201" s="3">
        <f t="shared" si="41"/>
        <v>0.4500000000007276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24376.55</v>
      </c>
      <c r="E1206" s="2">
        <v>0</v>
      </c>
      <c r="F1206" s="2">
        <v>0</v>
      </c>
      <c r="G1206" s="3">
        <f t="shared" si="44"/>
        <v>9555.6075999999994</v>
      </c>
      <c r="H1206" s="3">
        <f t="shared" si="45"/>
        <v>0.4500000000007276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61193.22</v>
      </c>
      <c r="E1251" s="2">
        <v>0</v>
      </c>
      <c r="F1251" s="2">
        <v>0</v>
      </c>
      <c r="G1251" s="3">
        <f>B1251/1000*C1251+B1251/500*D1251</f>
        <v>29495.13204</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102.63</v>
      </c>
      <c r="D1252" s="2">
        <f>BILANCA!E248</f>
        <v>0</v>
      </c>
      <c r="E1252" s="2">
        <v>0</v>
      </c>
      <c r="F1252" s="2">
        <v>0</v>
      </c>
      <c r="G1252" s="3">
        <f t="shared" si="38"/>
        <v>24.836459999999999</v>
      </c>
      <c r="H1252" s="3">
        <f t="shared" si="41"/>
        <v>0.37000000000000455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102.63</v>
      </c>
      <c r="D1254" s="2">
        <f>BILANCA!E250</f>
        <v>0</v>
      </c>
      <c r="E1254" s="2">
        <v>0</v>
      </c>
      <c r="F1254" s="2">
        <v>0</v>
      </c>
      <c r="G1254" s="3">
        <f t="shared" si="38"/>
        <v>25.041719999999998</v>
      </c>
      <c r="H1254" s="3">
        <f t="shared" si="41"/>
        <v>0.37000000000000455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1912303.1199999999</v>
      </c>
      <c r="D1255" s="2">
        <f>BILANCA!E251</f>
        <v>1939051.48</v>
      </c>
      <c r="E1255" s="2">
        <v>0</v>
      </c>
      <c r="F1255" s="2">
        <v>0</v>
      </c>
      <c r="G1255" s="3">
        <f t="shared" si="38"/>
        <v>1418649.4896</v>
      </c>
      <c r="H1255" s="3">
        <f t="shared" si="41"/>
        <v>0.59999999986030161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1907604.44</v>
      </c>
      <c r="D1256" s="2">
        <f>BILANCA!E252</f>
        <v>1977750.58</v>
      </c>
      <c r="E1256" s="2">
        <v>0</v>
      </c>
      <c r="F1256" s="2">
        <v>0</v>
      </c>
      <c r="G1256" s="3">
        <f t="shared" si="38"/>
        <v>1442323.9775999999</v>
      </c>
      <c r="H1256" s="3">
        <f t="shared" si="41"/>
        <v>0.85999999986961484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1907604.44</v>
      </c>
      <c r="D1257" s="2">
        <f>BILANCA!E253</f>
        <v>1977750.58</v>
      </c>
      <c r="E1257" s="2">
        <v>0</v>
      </c>
      <c r="F1257" s="2">
        <v>0</v>
      </c>
      <c r="G1257" s="3">
        <f t="shared" si="38"/>
        <v>1448187.0832</v>
      </c>
      <c r="H1257" s="3">
        <f t="shared" si="41"/>
        <v>0.85999999986961484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4518.97</v>
      </c>
      <c r="D1259" s="2">
        <f>BILANCA!E255</f>
        <v>-251056.64000000001</v>
      </c>
      <c r="E1259" s="2">
        <v>0</v>
      </c>
      <c r="F1259" s="2">
        <v>0</v>
      </c>
      <c r="G1259" s="3">
        <f t="shared" si="38"/>
        <v>-123900.98319</v>
      </c>
      <c r="H1259" s="3">
        <f t="shared" si="41"/>
        <v>0.3899999999857755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4518.97</v>
      </c>
      <c r="D1260" s="2">
        <f>BILANCA!E256</f>
        <v>0</v>
      </c>
      <c r="E1260" s="2">
        <v>0</v>
      </c>
      <c r="F1260" s="2">
        <v>0</v>
      </c>
      <c r="G1260" s="3">
        <f t="shared" si="38"/>
        <v>1129.7425000000001</v>
      </c>
      <c r="H1260" s="3">
        <f t="shared" si="41"/>
        <v>2.9999999999745341E-2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4518.97</v>
      </c>
      <c r="D1261" s="2">
        <f>BILANCA!E257</f>
        <v>0</v>
      </c>
      <c r="E1261" s="2">
        <v>0</v>
      </c>
      <c r="F1261" s="2">
        <v>0</v>
      </c>
      <c r="G1261" s="3">
        <f t="shared" si="38"/>
        <v>1134.2614700000001</v>
      </c>
      <c r="H1261" s="3">
        <f t="shared" si="41"/>
        <v>2.9999999999745341E-2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251056.64000000001</v>
      </c>
      <c r="E1264" s="2">
        <v>0</v>
      </c>
      <c r="F1264" s="2">
        <v>0</v>
      </c>
      <c r="G1264" s="3">
        <f t="shared" si="38"/>
        <v>127536.77312000001</v>
      </c>
      <c r="H1264" s="3">
        <f t="shared" si="41"/>
        <v>0.35999999998603016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251056.64000000001</v>
      </c>
      <c r="E1265" s="2">
        <v>0</v>
      </c>
      <c r="F1265" s="2">
        <v>0</v>
      </c>
      <c r="G1265" s="3">
        <f t="shared" si="38"/>
        <v>128038.8864</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212357.54</v>
      </c>
      <c r="E1278" s="2">
        <v>0</v>
      </c>
      <c r="F1278" s="2">
        <v>0</v>
      </c>
      <c r="G1278" s="3">
        <f t="shared" si="38"/>
        <v>113823.64144000001</v>
      </c>
      <c r="H1278" s="3">
        <f t="shared" si="41"/>
        <v>0.45999999999185093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212299.61000000002</v>
      </c>
      <c r="E1281" s="2">
        <v>0</v>
      </c>
      <c r="F1281" s="2">
        <v>0</v>
      </c>
      <c r="G1281" s="3">
        <f t="shared" si="48"/>
        <v>115066.38862000001</v>
      </c>
      <c r="H1281" s="3">
        <f t="shared" si="49"/>
        <v>0.38999999998486601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181592.42</v>
      </c>
      <c r="E1287" s="2">
        <v>0</v>
      </c>
      <c r="F1287" s="2">
        <v>0</v>
      </c>
      <c r="G1287" s="3">
        <f t="shared" si="48"/>
        <v>100602.20068000001</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30707.19</v>
      </c>
      <c r="E1289" s="2">
        <v>0</v>
      </c>
      <c r="F1289" s="2">
        <v>0</v>
      </c>
      <c r="G1289" s="3">
        <f t="shared" si="48"/>
        <v>17134.61202</v>
      </c>
      <c r="H1289" s="3">
        <f t="shared" si="49"/>
        <v>0.18999999999869033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32.93</v>
      </c>
      <c r="E1291" s="2">
        <v>0</v>
      </c>
      <c r="F1291" s="2">
        <v>0</v>
      </c>
      <c r="G1291" s="3">
        <f t="shared" si="48"/>
        <v>18.50666</v>
      </c>
      <c r="H1291" s="3">
        <f t="shared" si="49"/>
        <v>7.0000000000000284E-2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25</v>
      </c>
      <c r="E1292" s="2">
        <v>0</v>
      </c>
      <c r="F1292" s="2">
        <v>0</v>
      </c>
      <c r="G1292" s="3">
        <f t="shared" si="48"/>
        <v>14.099999999999998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179.71</v>
      </c>
      <c r="D1295" s="2">
        <f>BILANCA!E291</f>
        <v>0</v>
      </c>
      <c r="E1295" s="2">
        <v>0</v>
      </c>
      <c r="F1295" s="2">
        <v>0</v>
      </c>
      <c r="G1295" s="3">
        <f t="shared" si="38"/>
        <v>51.217349999999996</v>
      </c>
      <c r="H1295" s="3">
        <f t="shared" si="41"/>
        <v>0.28999999999999204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179.71</v>
      </c>
      <c r="D1296" s="2">
        <f>BILANCA!E292</f>
        <v>0</v>
      </c>
      <c r="E1296" s="2">
        <v>0</v>
      </c>
      <c r="F1296" s="2">
        <v>0</v>
      </c>
      <c r="G1296" s="3">
        <f t="shared" ref="G1296:G1299" si="50">B1296/1000*C1296+B1296/500*D1296</f>
        <v>51.397059999999996</v>
      </c>
      <c r="H1296" s="3">
        <f t="shared" ref="H1296:H1299" si="51">ABS(C1296-ROUND(C1296,0))+ABS(D1296-ROUND(D1296,0))</f>
        <v>0.28999999999999204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88531.42</v>
      </c>
      <c r="D1301" s="2">
        <f>BILANCA!E297</f>
        <v>76880.25</v>
      </c>
      <c r="E1301" s="2">
        <v>0</v>
      </c>
      <c r="F1301" s="2">
        <v>0</v>
      </c>
      <c r="G1301" s="3">
        <f t="shared" si="38"/>
        <v>70506.948719999986</v>
      </c>
      <c r="H1301" s="3">
        <f t="shared" si="41"/>
        <v>0.66999999999825377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88531.42</v>
      </c>
      <c r="D1302" s="2">
        <f>BILANCA!E298</f>
        <v>76880.25</v>
      </c>
      <c r="E1302" s="2">
        <v>0</v>
      </c>
      <c r="F1302" s="2">
        <v>0</v>
      </c>
      <c r="G1302" s="3">
        <f t="shared" si="38"/>
        <v>70749.240640000004</v>
      </c>
      <c r="H1302" s="3">
        <f t="shared" si="41"/>
        <v>0.66999999999825377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11926.65</v>
      </c>
      <c r="D1306" s="2">
        <f>BILANCA!E303</f>
        <v>246297</v>
      </c>
      <c r="E1306" s="2">
        <v>0</v>
      </c>
      <c r="F1306" s="2">
        <v>0</v>
      </c>
      <c r="G1306" s="3">
        <f t="shared" si="38"/>
        <v>149338.11239999998</v>
      </c>
      <c r="H1306" s="3">
        <f t="shared" si="41"/>
        <v>0.3500000000003638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496.79</v>
      </c>
      <c r="D1311" s="2">
        <f>BILANCA!E308</f>
        <v>6437.92</v>
      </c>
      <c r="E1311" s="2">
        <v>0</v>
      </c>
      <c r="F1311" s="2">
        <v>0</v>
      </c>
      <c r="G1311" s="3">
        <f t="shared" si="52"/>
        <v>4025.1616300000001</v>
      </c>
      <c r="H1311" s="3">
        <f t="shared" si="41"/>
        <v>0.28999999999990678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8749.07</v>
      </c>
      <c r="D1338" s="2">
        <f>BILANCA!E335</f>
        <v>30962.62</v>
      </c>
      <c r="E1338" s="2">
        <v>0</v>
      </c>
      <c r="F1338" s="2">
        <v>0</v>
      </c>
      <c r="G1338" s="3">
        <f t="shared" si="52"/>
        <v>23181.17368</v>
      </c>
      <c r="H1338" s="3">
        <f t="shared" si="41"/>
        <v>0.4500000000007276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4922.6400000000003</v>
      </c>
      <c r="D1340" s="2">
        <f>BILANCA!E337</f>
        <v>203185.79</v>
      </c>
      <c r="E1340" s="2">
        <v>0</v>
      </c>
      <c r="F1340" s="2">
        <v>0</v>
      </c>
      <c r="G1340" s="3">
        <f t="shared" si="52"/>
        <v>135727.0926</v>
      </c>
      <c r="H1340" s="3">
        <f t="shared" si="41"/>
        <v>0.56999999999152351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24376.55</v>
      </c>
      <c r="E1341" s="2">
        <v>0</v>
      </c>
      <c r="F1341" s="2">
        <v>0</v>
      </c>
      <c r="G1341" s="3">
        <f t="shared" si="52"/>
        <v>16137.276100000001</v>
      </c>
      <c r="H1341" s="3">
        <f t="shared" si="41"/>
        <v>0.4500000000007276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56029.29</v>
      </c>
      <c r="E1374" s="2">
        <v>0</v>
      </c>
      <c r="F1374" s="2">
        <v>0</v>
      </c>
      <c r="G1374" s="3">
        <f t="shared" si="59"/>
        <v>40789.323120000001</v>
      </c>
      <c r="H1374" s="3">
        <f t="shared" si="60"/>
        <v>0.29000000000087311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228.12</v>
      </c>
      <c r="E1382" s="2">
        <v>0</v>
      </c>
      <c r="F1382" s="2">
        <v>0</v>
      </c>
      <c r="G1382" s="3">
        <f t="shared" si="59"/>
        <v>169.72128000000001</v>
      </c>
      <c r="H1382" s="3">
        <f t="shared" si="60"/>
        <v>0.12000000000000455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4935.8100000000004</v>
      </c>
      <c r="E1383" s="2">
        <v>0</v>
      </c>
      <c r="F1383" s="2">
        <v>0</v>
      </c>
      <c r="G1383" s="3">
        <f t="shared" si="59"/>
        <v>3682.1142600000003</v>
      </c>
      <c r="H1383" s="3">
        <f t="shared" si="60"/>
        <v>0.18999999999959982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88531.42</v>
      </c>
      <c r="D1399" s="2">
        <f>BILANCA!E396</f>
        <v>76880.25</v>
      </c>
      <c r="E1399" s="2">
        <v>0</v>
      </c>
      <c r="F1399" s="2">
        <v>0</v>
      </c>
      <c r="G1399" s="3">
        <f t="shared" si="61"/>
        <v>94251.556880000004</v>
      </c>
      <c r="H1399" s="3">
        <f t="shared" si="62"/>
        <v>0.66999999999825377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2325064.58</v>
      </c>
      <c r="D1510" s="2">
        <f>'RAS-funkcijski'!E114</f>
        <v>2816500</v>
      </c>
      <c r="E1510" s="2">
        <v>0</v>
      </c>
      <c r="F1510" s="2">
        <v>0</v>
      </c>
      <c r="G1510" s="3">
        <f t="shared" si="52"/>
        <v>875387.10380000004</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2231005.75</v>
      </c>
      <c r="D1511" s="2">
        <f>'RAS-funkcijski'!E115</f>
        <v>2711032.28</v>
      </c>
      <c r="E1511" s="2">
        <v>0</v>
      </c>
      <c r="F1511" s="2">
        <v>0</v>
      </c>
      <c r="G1511" s="3">
        <f t="shared" si="52"/>
        <v>849490.80440999987</v>
      </c>
      <c r="H1511" s="3">
        <f t="shared" si="63"/>
        <v>0.52999999979510903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2231005.75</v>
      </c>
      <c r="D1513" s="2">
        <f>'RAS-funkcijski'!E117</f>
        <v>2711032.28</v>
      </c>
      <c r="E1513" s="2">
        <v>0</v>
      </c>
      <c r="F1513" s="2">
        <v>0</v>
      </c>
      <c r="G1513" s="3">
        <f t="shared" si="52"/>
        <v>864796.94502999994</v>
      </c>
      <c r="H1513" s="3">
        <f t="shared" si="63"/>
        <v>0.52999999979510903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94058.83</v>
      </c>
      <c r="D1522" s="2">
        <f>'RAS-funkcijski'!E126</f>
        <v>105467.72</v>
      </c>
      <c r="E1522" s="2">
        <v>0</v>
      </c>
      <c r="F1522" s="2">
        <v>0</v>
      </c>
      <c r="G1522" s="3">
        <f t="shared" si="52"/>
        <v>37209.300940000001</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2325064.58</v>
      </c>
      <c r="D1537" s="14">
        <f>'RAS-funkcijski'!E141</f>
        <v>2816500</v>
      </c>
      <c r="E1537" s="14">
        <v>0</v>
      </c>
      <c r="F1537" s="14">
        <v>0</v>
      </c>
      <c r="G1537" s="15">
        <f t="shared" si="52"/>
        <v>1090254.8474600001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8261.93</v>
      </c>
      <c r="E1538" s="7">
        <v>0</v>
      </c>
      <c r="F1538" s="7">
        <v>0</v>
      </c>
      <c r="G1538" s="8">
        <f t="shared" si="52"/>
        <v>16.523860000000003</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8261.93</v>
      </c>
      <c r="E1555" s="2">
        <v>0</v>
      </c>
      <c r="F1555" s="2">
        <v>0</v>
      </c>
      <c r="G1555" s="3">
        <f t="shared" si="52"/>
        <v>297.42948000000001</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8261.93</v>
      </c>
      <c r="E1556" s="2">
        <v>0</v>
      </c>
      <c r="F1556" s="2">
        <v>0</v>
      </c>
      <c r="G1556" s="3">
        <f t="shared" si="52"/>
        <v>313.95334000000003</v>
      </c>
      <c r="H1556" s="3">
        <f t="shared" si="63"/>
        <v>6.9999999999708962E-2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8261.93</v>
      </c>
      <c r="E1558" s="2">
        <v>0</v>
      </c>
      <c r="F1558" s="2">
        <v>0</v>
      </c>
      <c r="G1558" s="3">
        <f t="shared" si="52"/>
        <v>347.00106000000005</v>
      </c>
      <c r="H1558" s="3">
        <f t="shared" si="63"/>
        <v>6.9999999999708962E-2</v>
      </c>
      <c r="I1558" s="11">
        <f t="shared" si="66"/>
        <v>24.290074199899014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4922.6400000000003</v>
      </c>
      <c r="D1582" s="7"/>
      <c r="E1582" s="7">
        <v>0</v>
      </c>
      <c r="F1582" s="7">
        <v>0</v>
      </c>
      <c r="G1582" s="8">
        <f t="shared" ref="G1582:G1686" si="70">B1582/1000*C1582</f>
        <v>4.9226400000000003</v>
      </c>
      <c r="H1582" s="8">
        <f t="shared" ref="H1582:H1686" si="71">ABS(C1582-ROUND(C1582,0))</f>
        <v>0.35999999999967258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2935050.1599999997</v>
      </c>
      <c r="D1583" s="2">
        <v>0</v>
      </c>
      <c r="E1583" s="2">
        <v>0</v>
      </c>
      <c r="F1583" s="2">
        <v>0</v>
      </c>
      <c r="G1583" s="3">
        <f t="shared" si="70"/>
        <v>5870.1003199999996</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2770311.03</v>
      </c>
      <c r="D1585" s="2">
        <v>0</v>
      </c>
      <c r="E1585" s="2">
        <v>0</v>
      </c>
      <c r="F1585" s="2">
        <v>0</v>
      </c>
      <c r="G1585" s="3">
        <f t="shared" si="70"/>
        <v>11081.244119999999</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2382006.7799999998</v>
      </c>
      <c r="D1586" s="2">
        <v>0</v>
      </c>
      <c r="E1586" s="2">
        <v>0</v>
      </c>
      <c r="F1586" s="2">
        <v>0</v>
      </c>
      <c r="G1586" s="3">
        <f t="shared" si="70"/>
        <v>11910.033899999999</v>
      </c>
      <c r="H1586" s="3">
        <f t="shared" si="71"/>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383959.55</v>
      </c>
      <c r="D1587" s="2">
        <v>0</v>
      </c>
      <c r="E1587" s="2">
        <v>0</v>
      </c>
      <c r="F1587" s="2">
        <v>0</v>
      </c>
      <c r="G1587" s="3">
        <f t="shared" si="70"/>
        <v>2303.7572999999998</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3017.73</v>
      </c>
      <c r="D1588" s="2">
        <v>0</v>
      </c>
      <c r="E1588" s="2">
        <v>0</v>
      </c>
      <c r="F1588" s="2">
        <v>0</v>
      </c>
      <c r="G1588" s="3">
        <f t="shared" si="70"/>
        <v>21.124110000000002</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918</v>
      </c>
      <c r="D1592" s="2">
        <v>0</v>
      </c>
      <c r="E1592" s="2">
        <v>0</v>
      </c>
      <c r="F1592" s="2">
        <v>0</v>
      </c>
      <c r="G1592" s="3">
        <f t="shared" si="70"/>
        <v>10.097999999999999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408.97</v>
      </c>
      <c r="D1593" s="2">
        <v>0</v>
      </c>
      <c r="E1593" s="2">
        <v>0</v>
      </c>
      <c r="F1593" s="2">
        <v>0</v>
      </c>
      <c r="G1593" s="3">
        <f t="shared" si="70"/>
        <v>4.9076400000000007</v>
      </c>
      <c r="H1593" s="3">
        <f t="shared" si="71"/>
        <v>2.9999999999972715E-2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61884.21</v>
      </c>
      <c r="D1594" s="2">
        <v>0</v>
      </c>
      <c r="E1594" s="2">
        <v>0</v>
      </c>
      <c r="F1594" s="2">
        <v>0</v>
      </c>
      <c r="G1594" s="3">
        <f t="shared" si="70"/>
        <v>804.49473</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102854.92</v>
      </c>
      <c r="D1601" s="2">
        <v>0</v>
      </c>
      <c r="E1601" s="2">
        <v>0</v>
      </c>
      <c r="F1601" s="2">
        <v>0</v>
      </c>
      <c r="G1601" s="3">
        <f>B1601/1000*C1601</f>
        <v>2057.0983999999999</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2651217.2400000002</v>
      </c>
      <c r="D1602" s="2">
        <v>0</v>
      </c>
      <c r="E1602" s="2">
        <v>0</v>
      </c>
      <c r="F1602" s="2">
        <v>0</v>
      </c>
      <c r="G1602" s="3">
        <f t="shared" si="70"/>
        <v>55675.562040000012</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2572047.88</v>
      </c>
      <c r="D1604" s="2">
        <v>0</v>
      </c>
      <c r="E1604" s="2">
        <v>0</v>
      </c>
      <c r="F1604" s="2">
        <v>0</v>
      </c>
      <c r="G1604" s="3">
        <f t="shared" si="70"/>
        <v>59157.101239999996</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2194132.27</v>
      </c>
      <c r="D1605" s="2">
        <v>0</v>
      </c>
      <c r="E1605" s="2">
        <v>0</v>
      </c>
      <c r="F1605" s="2">
        <v>0</v>
      </c>
      <c r="G1605" s="3">
        <f t="shared" si="70"/>
        <v>52659.174480000001</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372847.66</v>
      </c>
      <c r="D1606" s="2">
        <v>0</v>
      </c>
      <c r="E1606" s="2">
        <v>0</v>
      </c>
      <c r="F1606" s="2">
        <v>0</v>
      </c>
      <c r="G1606" s="3">
        <f t="shared" si="70"/>
        <v>9321.191499999999</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3016.07</v>
      </c>
      <c r="D1607" s="2">
        <v>0</v>
      </c>
      <c r="E1607" s="2">
        <v>0</v>
      </c>
      <c r="F1607" s="2">
        <v>0</v>
      </c>
      <c r="G1607" s="3">
        <f t="shared" si="70"/>
        <v>78.417820000000006</v>
      </c>
      <c r="H1607" s="3">
        <f t="shared" si="71"/>
        <v>7.0000000000163709E-2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918</v>
      </c>
      <c r="D1611" s="2">
        <v>0</v>
      </c>
      <c r="E1611" s="2">
        <v>0</v>
      </c>
      <c r="F1611" s="2">
        <v>0</v>
      </c>
      <c r="G1611" s="3">
        <f t="shared" si="70"/>
        <v>27.54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1133.8800000000001</v>
      </c>
      <c r="D1612" s="2">
        <v>0</v>
      </c>
      <c r="E1612" s="2">
        <v>0</v>
      </c>
      <c r="F1612" s="2">
        <v>0</v>
      </c>
      <c r="G1612" s="3">
        <f t="shared" si="70"/>
        <v>35.150280000000002</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37507.660000000003</v>
      </c>
      <c r="D1613" s="2">
        <v>0</v>
      </c>
      <c r="E1613" s="2">
        <v>0</v>
      </c>
      <c r="F1613" s="2">
        <v>0</v>
      </c>
      <c r="G1613" s="3">
        <f t="shared" si="70"/>
        <v>1200.24512</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41661.699999999997</v>
      </c>
      <c r="D1620" s="2">
        <v>0</v>
      </c>
      <c r="E1620" s="2">
        <v>0</v>
      </c>
      <c r="F1620" s="2">
        <v>0</v>
      </c>
      <c r="G1620" s="3">
        <f>B1620/1000*C1620</f>
        <v>1624.8063</v>
      </c>
      <c r="H1620" s="3">
        <f>ABS(C1620-ROUND(C1620,0))</f>
        <v>0.30000000000291038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288755.55999999959</v>
      </c>
      <c r="D1621" s="2">
        <v>0</v>
      </c>
      <c r="E1621" s="2">
        <v>0</v>
      </c>
      <c r="F1621" s="2">
        <v>0</v>
      </c>
      <c r="G1621" s="3">
        <f t="shared" si="70"/>
        <v>11550.222399999984</v>
      </c>
      <c r="H1621" s="3">
        <f t="shared" si="71"/>
        <v>0.44000000040978193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288755.56</v>
      </c>
      <c r="D1681" s="2">
        <v>0</v>
      </c>
      <c r="E1681" s="2">
        <v>0</v>
      </c>
      <c r="F1681" s="2">
        <v>0</v>
      </c>
      <c r="G1681" s="3">
        <f t="shared" si="70"/>
        <v>28875.556</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203185.79</v>
      </c>
      <c r="D1683" s="2">
        <v>0</v>
      </c>
      <c r="E1683" s="2">
        <v>0</v>
      </c>
      <c r="F1683" s="2">
        <v>0</v>
      </c>
      <c r="G1683" s="3">
        <f t="shared" si="70"/>
        <v>20724.950580000001</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24376.55</v>
      </c>
      <c r="D1684" s="2">
        <v>0</v>
      </c>
      <c r="E1684" s="2">
        <v>0</v>
      </c>
      <c r="F1684" s="2">
        <v>0</v>
      </c>
      <c r="G1684" s="3">
        <f t="shared" si="70"/>
        <v>2510.7846499999996</v>
      </c>
      <c r="H1684" s="3">
        <f t="shared" si="71"/>
        <v>0.4500000000007276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61193.22</v>
      </c>
      <c r="D1686" s="14">
        <v>0</v>
      </c>
      <c r="E1686" s="14">
        <v>0</v>
      </c>
      <c r="F1686" s="14">
        <v>0</v>
      </c>
      <c r="G1686" s="15">
        <f t="shared" si="70"/>
        <v>6425.2880999999998</v>
      </c>
      <c r="H1686" s="15">
        <f t="shared" si="71"/>
        <v>0.22000000000116415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2" t="s">
        <v>2127</v>
      </c>
      <c r="B59" s="411" t="s">
        <v>2128</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8529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2323615.2900000005</v>
      </c>
      <c r="I17" s="275">
        <f>'PR-RAS'!E6</f>
        <v>2584363.7299999995</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2276526.65</v>
      </c>
      <c r="I18" s="275">
        <f>'PR-RAS'!E152</f>
        <v>2754615.79</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4518.9700000004286</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251056.64000000048</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1907604.44</v>
      </c>
      <c r="I22" s="275">
        <f>BILANCA!E7</f>
        <v>1977750.5799999996</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9723.9499999999989</v>
      </c>
      <c r="I23" s="275">
        <f>BILANCA!E69</f>
        <v>250056.46</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5025.2699999999995</v>
      </c>
      <c r="I24" s="275">
        <f>BILANCA!E177</f>
        <v>288755.56</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1912303.1199999999</v>
      </c>
      <c r="I25" s="275">
        <f>BILANCA!E251</f>
        <v>1939051.48</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2325064.58</v>
      </c>
      <c r="I30" s="275">
        <f>'RAS-funkcijski'!E114</f>
        <v>2816500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2325064.58</v>
      </c>
      <c r="I31" s="275">
        <f>'RAS-funkcijski'!E141</f>
        <v>2816500</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8261.93</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8261.93</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4922.6400000000003</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288755.55999999959</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288755.56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2323615.2900000005</v>
      </c>
      <c r="E6" s="60">
        <f>E7+E43+E49+E82+E106+E125+E134+E140</f>
        <v>2584363.7299999995</v>
      </c>
      <c r="F6" s="45">
        <f t="shared" ref="F6:F132" si="0">IF(D6&lt;&gt;0,IF(E6/D6&gt;=100,"&gt;&gt;100",E6/D6*100),"-")</f>
        <v>111.22167000372936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2173440.3100000005</v>
      </c>
      <c r="E49" s="60">
        <f>E50+E53+E58+E61+E64+E68+E71+E74+E77</f>
        <v>2398855.0799999996</v>
      </c>
      <c r="F49" s="45">
        <f t="shared" si="0"/>
        <v>110.37133474348781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2093308.1500000001</v>
      </c>
      <c r="E68" s="60">
        <f t="shared" si="11"/>
        <v>2306469.59</v>
      </c>
      <c r="F68" s="45">
        <f t="shared" si="0"/>
        <v>110.18299384158992</v>
      </c>
    </row>
    <row r="69" spans="1:6" ht="12.75" customHeight="1" x14ac:dyDescent="0.2">
      <c r="A69" s="63" t="s">
        <v>141</v>
      </c>
      <c r="B69" s="64" t="s">
        <v>142</v>
      </c>
      <c r="C69" s="247" t="s">
        <v>141</v>
      </c>
      <c r="D69" s="194">
        <v>2085196.87</v>
      </c>
      <c r="E69" s="194">
        <v>2302373.77</v>
      </c>
      <c r="F69" s="45">
        <f t="shared" si="0"/>
        <v>110.41517485109212</v>
      </c>
    </row>
    <row r="70" spans="1:6" ht="24" x14ac:dyDescent="0.2">
      <c r="A70" s="63" t="s">
        <v>143</v>
      </c>
      <c r="B70" s="64" t="s">
        <v>144</v>
      </c>
      <c r="C70" s="247" t="s">
        <v>143</v>
      </c>
      <c r="D70" s="194">
        <v>8111.28</v>
      </c>
      <c r="E70" s="194">
        <v>4095.82</v>
      </c>
      <c r="F70" s="45">
        <f t="shared" si="0"/>
        <v>50.495359548677897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45814</v>
      </c>
      <c r="E74" s="60">
        <f t="shared" si="13"/>
        <v>33439.339999999997</v>
      </c>
      <c r="F74" s="45">
        <f t="shared" si="0"/>
        <v>72.989348234164225</v>
      </c>
    </row>
    <row r="75" spans="1:6" ht="12.75" customHeight="1" x14ac:dyDescent="0.2">
      <c r="A75" s="63" t="s">
        <v>153</v>
      </c>
      <c r="B75" s="65" t="s">
        <v>154</v>
      </c>
      <c r="C75" s="247" t="s">
        <v>153</v>
      </c>
      <c r="D75" s="194">
        <v>45814</v>
      </c>
      <c r="E75" s="194">
        <v>33439.339999999997</v>
      </c>
      <c r="F75" s="45">
        <f t="shared" si="0"/>
        <v>72.989348234164225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34318.160000000003</v>
      </c>
      <c r="E77" s="60">
        <f t="shared" si="14"/>
        <v>58946.15</v>
      </c>
      <c r="F77" s="45">
        <f t="shared" si="0"/>
        <v>171.7637250948186</v>
      </c>
    </row>
    <row r="78" spans="1:6" ht="12.75" customHeight="1" x14ac:dyDescent="0.2">
      <c r="A78" s="63">
        <v>6391</v>
      </c>
      <c r="B78" s="64" t="s">
        <v>159</v>
      </c>
      <c r="C78" s="247" t="s">
        <v>160</v>
      </c>
      <c r="D78" s="194">
        <v>144.55000000000001</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34173.61</v>
      </c>
      <c r="E80" s="194">
        <v>58946.15</v>
      </c>
      <c r="F80" s="45">
        <f t="shared" si="0"/>
        <v>172.4902636859261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4839.04</v>
      </c>
      <c r="E106" s="60">
        <f>E107+E112+E120+E124</f>
        <v>3834.67</v>
      </c>
      <c r="F106" s="45">
        <f t="shared" si="0"/>
        <v>79.244436913106725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4839.04</v>
      </c>
      <c r="E112" s="60">
        <f t="shared" si="20"/>
        <v>3834.67</v>
      </c>
      <c r="F112" s="45">
        <f t="shared" si="0"/>
        <v>79.244436913106725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4839.04</v>
      </c>
      <c r="E117" s="194">
        <v>3834.67</v>
      </c>
      <c r="F117" s="45">
        <f t="shared" si="0"/>
        <v>79.244436913106725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9033.1</v>
      </c>
      <c r="E125" s="60">
        <f t="shared" si="22"/>
        <v>16504.54</v>
      </c>
      <c r="F125" s="45">
        <f t="shared" si="0"/>
        <v>182.71180436395036</v>
      </c>
    </row>
    <row r="126" spans="1:6" ht="12.75" customHeight="1" x14ac:dyDescent="0.2">
      <c r="A126" s="63">
        <v>661</v>
      </c>
      <c r="B126" s="65" t="s">
        <v>255</v>
      </c>
      <c r="C126" s="247" t="s">
        <v>256</v>
      </c>
      <c r="D126" s="60">
        <f t="shared" ref="D126:E126" si="23">SUM(D127:D128)</f>
        <v>7911.61</v>
      </c>
      <c r="E126" s="60">
        <f t="shared" si="23"/>
        <v>14352.99</v>
      </c>
      <c r="F126" s="45">
        <f t="shared" si="0"/>
        <v>181.41680391222522</v>
      </c>
    </row>
    <row r="127" spans="1:6" ht="12.75" customHeight="1" x14ac:dyDescent="0.2">
      <c r="A127" s="63">
        <v>6614</v>
      </c>
      <c r="B127" s="65" t="s">
        <v>257</v>
      </c>
      <c r="C127" s="247" t="s">
        <v>258</v>
      </c>
      <c r="D127" s="194">
        <v>338</v>
      </c>
      <c r="E127" s="194">
        <v>532</v>
      </c>
      <c r="F127" s="45">
        <f t="shared" si="0"/>
        <v>157.39644970414201</v>
      </c>
    </row>
    <row r="128" spans="1:6" ht="12.75" customHeight="1" x14ac:dyDescent="0.2">
      <c r="A128" s="63">
        <v>6615</v>
      </c>
      <c r="B128" s="65" t="s">
        <v>259</v>
      </c>
      <c r="C128" s="247" t="s">
        <v>260</v>
      </c>
      <c r="D128" s="194">
        <v>7573.61</v>
      </c>
      <c r="E128" s="194">
        <v>13820.99</v>
      </c>
      <c r="F128" s="45">
        <f t="shared" si="0"/>
        <v>182.48879992500275</v>
      </c>
    </row>
    <row r="129" spans="1:6" ht="36" x14ac:dyDescent="0.2">
      <c r="A129" s="63">
        <v>663</v>
      </c>
      <c r="B129" s="182" t="s">
        <v>261</v>
      </c>
      <c r="C129" s="247" t="s">
        <v>262</v>
      </c>
      <c r="D129" s="60">
        <f t="shared" ref="D129:E129" si="24">SUM(D130:D133)</f>
        <v>1121.49</v>
      </c>
      <c r="E129" s="60">
        <f t="shared" si="24"/>
        <v>2151.5500000000002</v>
      </c>
      <c r="F129" s="45">
        <f t="shared" si="0"/>
        <v>191.84745294206814</v>
      </c>
    </row>
    <row r="130" spans="1:6" ht="12.75" customHeight="1" x14ac:dyDescent="0.2">
      <c r="A130" s="63">
        <v>6631</v>
      </c>
      <c r="B130" s="65" t="s">
        <v>263</v>
      </c>
      <c r="C130" s="247" t="s">
        <v>264</v>
      </c>
      <c r="D130" s="194">
        <v>1121.49</v>
      </c>
      <c r="E130" s="194">
        <v>2151.5500000000002</v>
      </c>
      <c r="F130" s="45">
        <f t="shared" si="0"/>
        <v>191.84745294206814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136302.84</v>
      </c>
      <c r="E134" s="60">
        <f t="shared" si="25"/>
        <v>165169.44</v>
      </c>
      <c r="F134" s="45">
        <f t="shared" ref="F134:F229" si="26">IF(D134&lt;&gt;0,IF(E134/D134&gt;=100,"&gt;&gt;100",E134/D134*100),"-")</f>
        <v>121.17828212530274</v>
      </c>
    </row>
    <row r="135" spans="1:6" ht="24" x14ac:dyDescent="0.2">
      <c r="A135" s="63">
        <v>671</v>
      </c>
      <c r="B135" s="182" t="s">
        <v>273</v>
      </c>
      <c r="C135" s="247" t="s">
        <v>274</v>
      </c>
      <c r="D135" s="60">
        <f t="shared" ref="D135:E135" si="27">SUM(D136:D138)</f>
        <v>136302.84</v>
      </c>
      <c r="E135" s="60">
        <f t="shared" si="27"/>
        <v>165169.44</v>
      </c>
      <c r="F135" s="45">
        <f t="shared" si="26"/>
        <v>121.17828212530274</v>
      </c>
    </row>
    <row r="136" spans="1:6" ht="12.75" customHeight="1" x14ac:dyDescent="0.2">
      <c r="A136" s="63">
        <v>6711</v>
      </c>
      <c r="B136" s="65" t="s">
        <v>275</v>
      </c>
      <c r="C136" s="247" t="s">
        <v>276</v>
      </c>
      <c r="D136" s="194">
        <v>104034.51</v>
      </c>
      <c r="E136" s="194">
        <v>134169.44</v>
      </c>
      <c r="F136" s="45">
        <f t="shared" si="26"/>
        <v>128.96628243839473</v>
      </c>
    </row>
    <row r="137" spans="1:6" ht="24" x14ac:dyDescent="0.2">
      <c r="A137" s="63">
        <v>6712</v>
      </c>
      <c r="B137" s="182" t="s">
        <v>277</v>
      </c>
      <c r="C137" s="247" t="s">
        <v>278</v>
      </c>
      <c r="D137" s="194">
        <v>32268.33</v>
      </c>
      <c r="E137" s="194">
        <v>31000</v>
      </c>
      <c r="F137" s="45">
        <f t="shared" si="26"/>
        <v>96.069427825982928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2276526.65</v>
      </c>
      <c r="E152" s="60">
        <f>E153+E164+E202+E221+E230+E262+E273</f>
        <v>2754615.79</v>
      </c>
      <c r="F152" s="45">
        <f t="shared" si="26"/>
        <v>121.00081455229177</v>
      </c>
    </row>
    <row r="153" spans="1:6" ht="12.75" customHeight="1" x14ac:dyDescent="0.2">
      <c r="A153" s="63">
        <v>31</v>
      </c>
      <c r="B153" s="64" t="s">
        <v>308</v>
      </c>
      <c r="C153" s="247" t="s">
        <v>3</v>
      </c>
      <c r="D153" s="60">
        <f t="shared" ref="D153:E153" si="30">D154+D159+D160</f>
        <v>1951213.88</v>
      </c>
      <c r="E153" s="60">
        <f t="shared" si="30"/>
        <v>2362132.19</v>
      </c>
      <c r="F153" s="45">
        <f t="shared" si="26"/>
        <v>121.05962417610519</v>
      </c>
    </row>
    <row r="154" spans="1:6" ht="12.75" customHeight="1" x14ac:dyDescent="0.2">
      <c r="A154" s="63">
        <v>311</v>
      </c>
      <c r="B154" s="64" t="s">
        <v>309</v>
      </c>
      <c r="C154" s="247" t="s">
        <v>310</v>
      </c>
      <c r="D154" s="60">
        <f t="shared" ref="D154:E154" si="31">SUM(D155:D158)</f>
        <v>1623386.26</v>
      </c>
      <c r="E154" s="60">
        <f t="shared" si="31"/>
        <v>1972650.34</v>
      </c>
      <c r="F154" s="45">
        <f t="shared" si="26"/>
        <v>121.51453961425054</v>
      </c>
    </row>
    <row r="155" spans="1:6" ht="12.75" customHeight="1" x14ac:dyDescent="0.2">
      <c r="A155" s="63">
        <v>3111</v>
      </c>
      <c r="B155" s="64" t="s">
        <v>311</v>
      </c>
      <c r="C155" s="247" t="s">
        <v>312</v>
      </c>
      <c r="D155" s="194">
        <v>1579865.69</v>
      </c>
      <c r="E155" s="194">
        <v>1903742.62</v>
      </c>
      <c r="F155" s="45">
        <f t="shared" si="26"/>
        <v>120.50028252718117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26301.73</v>
      </c>
      <c r="E157" s="194">
        <v>41042.5</v>
      </c>
      <c r="F157" s="45">
        <f t="shared" si="26"/>
        <v>156.04486853146162</v>
      </c>
    </row>
    <row r="158" spans="1:6" ht="12.75" customHeight="1" x14ac:dyDescent="0.2">
      <c r="A158" s="63">
        <v>3114</v>
      </c>
      <c r="B158" s="65" t="s">
        <v>317</v>
      </c>
      <c r="C158" s="247" t="s">
        <v>318</v>
      </c>
      <c r="D158" s="194">
        <v>17218.84</v>
      </c>
      <c r="E158" s="194">
        <v>27865.22</v>
      </c>
      <c r="F158" s="45">
        <f t="shared" si="26"/>
        <v>161.8298329039587</v>
      </c>
    </row>
    <row r="159" spans="1:6" ht="12.75" customHeight="1" x14ac:dyDescent="0.2">
      <c r="A159" s="63">
        <v>312</v>
      </c>
      <c r="B159" s="65" t="s">
        <v>319</v>
      </c>
      <c r="C159" s="247" t="s">
        <v>320</v>
      </c>
      <c r="D159" s="194">
        <v>64160.24</v>
      </c>
      <c r="E159" s="194">
        <v>66297.91</v>
      </c>
      <c r="F159" s="45">
        <f t="shared" si="26"/>
        <v>103.33176746221649</v>
      </c>
    </row>
    <row r="160" spans="1:6" ht="12.75" customHeight="1" x14ac:dyDescent="0.2">
      <c r="A160" s="63">
        <v>313</v>
      </c>
      <c r="B160" s="65" t="s">
        <v>321</v>
      </c>
      <c r="C160" s="247" t="s">
        <v>322</v>
      </c>
      <c r="D160" s="60">
        <f t="shared" ref="D160:E160" si="32">SUM(D161:D163)</f>
        <v>263667.38</v>
      </c>
      <c r="E160" s="60">
        <f t="shared" si="32"/>
        <v>323183.94</v>
      </c>
      <c r="F160" s="45">
        <f t="shared" si="26"/>
        <v>122.57259127010704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263667.38</v>
      </c>
      <c r="E162" s="194">
        <v>323183.94</v>
      </c>
      <c r="F162" s="45">
        <f t="shared" si="26"/>
        <v>122.57259127010704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321305.17</v>
      </c>
      <c r="E164" s="60">
        <f>E165+E170+E178+E188+E189+E194</f>
        <v>388547.87</v>
      </c>
      <c r="F164" s="45">
        <f t="shared" si="26"/>
        <v>120.9279856903641</v>
      </c>
    </row>
    <row r="165" spans="1:6" ht="12.75" customHeight="1" x14ac:dyDescent="0.2">
      <c r="A165" s="63">
        <v>321</v>
      </c>
      <c r="B165" s="64" t="s">
        <v>331</v>
      </c>
      <c r="C165" s="247" t="s">
        <v>332</v>
      </c>
      <c r="D165" s="60">
        <f t="shared" ref="D165:E165" si="33">SUM(D166:D169)</f>
        <v>98488.5</v>
      </c>
      <c r="E165" s="60">
        <f t="shared" si="33"/>
        <v>139876.68</v>
      </c>
      <c r="F165" s="45">
        <f t="shared" si="26"/>
        <v>142.02336313376688</v>
      </c>
    </row>
    <row r="166" spans="1:6" ht="12.75" customHeight="1" x14ac:dyDescent="0.2">
      <c r="A166" s="63">
        <v>3211</v>
      </c>
      <c r="B166" s="64" t="s">
        <v>333</v>
      </c>
      <c r="C166" s="247" t="s">
        <v>334</v>
      </c>
      <c r="D166" s="194">
        <v>32985.379999999997</v>
      </c>
      <c r="E166" s="194">
        <v>22579.72</v>
      </c>
      <c r="F166" s="45">
        <f t="shared" si="26"/>
        <v>68.453721012157516</v>
      </c>
    </row>
    <row r="167" spans="1:6" ht="12.75" customHeight="1" x14ac:dyDescent="0.2">
      <c r="A167" s="63">
        <v>3212</v>
      </c>
      <c r="B167" s="64" t="s">
        <v>335</v>
      </c>
      <c r="C167" s="247" t="s">
        <v>336</v>
      </c>
      <c r="D167" s="194">
        <v>54196.14</v>
      </c>
      <c r="E167" s="194">
        <v>63152.97</v>
      </c>
      <c r="F167" s="45">
        <f t="shared" si="26"/>
        <v>116.52669359847398</v>
      </c>
    </row>
    <row r="168" spans="1:6" ht="12.75" customHeight="1" x14ac:dyDescent="0.2">
      <c r="A168" s="63">
        <v>3213</v>
      </c>
      <c r="B168" s="64" t="s">
        <v>337</v>
      </c>
      <c r="C168" s="247" t="s">
        <v>338</v>
      </c>
      <c r="D168" s="194">
        <v>10036.379999999999</v>
      </c>
      <c r="E168" s="194">
        <v>51982.47</v>
      </c>
      <c r="F168" s="45">
        <f t="shared" si="26"/>
        <v>517.94043270581631</v>
      </c>
    </row>
    <row r="169" spans="1:6" ht="12.75" customHeight="1" x14ac:dyDescent="0.2">
      <c r="A169" s="63">
        <v>3214</v>
      </c>
      <c r="B169" s="64" t="s">
        <v>339</v>
      </c>
      <c r="C169" s="247" t="s">
        <v>340</v>
      </c>
      <c r="D169" s="194">
        <v>1270.5999999999999</v>
      </c>
      <c r="E169" s="194">
        <v>2161.52</v>
      </c>
      <c r="F169" s="45">
        <f t="shared" si="26"/>
        <v>170.1180544624587</v>
      </c>
    </row>
    <row r="170" spans="1:6" ht="12.75" customHeight="1" x14ac:dyDescent="0.2">
      <c r="A170" s="63">
        <v>322</v>
      </c>
      <c r="B170" s="64" t="s">
        <v>341</v>
      </c>
      <c r="C170" s="247" t="s">
        <v>342</v>
      </c>
      <c r="D170" s="60">
        <f t="shared" ref="D170:E170" si="34">SUM(D171:D177)</f>
        <v>138016.25000000003</v>
      </c>
      <c r="E170" s="60">
        <f t="shared" si="34"/>
        <v>152884.92000000001</v>
      </c>
      <c r="F170" s="45">
        <f t="shared" si="26"/>
        <v>110.77312997563691</v>
      </c>
    </row>
    <row r="171" spans="1:6" ht="12.75" customHeight="1" x14ac:dyDescent="0.2">
      <c r="A171" s="63">
        <v>3221</v>
      </c>
      <c r="B171" s="64" t="s">
        <v>343</v>
      </c>
      <c r="C171" s="247" t="s">
        <v>344</v>
      </c>
      <c r="D171" s="194">
        <v>12512.05</v>
      </c>
      <c r="E171" s="194">
        <v>12511.53</v>
      </c>
      <c r="F171" s="45">
        <f t="shared" si="26"/>
        <v>99.995844006377865</v>
      </c>
    </row>
    <row r="172" spans="1:6" ht="12.75" customHeight="1" x14ac:dyDescent="0.2">
      <c r="A172" s="63">
        <v>3222</v>
      </c>
      <c r="B172" s="64" t="s">
        <v>345</v>
      </c>
      <c r="C172" s="247" t="s">
        <v>346</v>
      </c>
      <c r="D172" s="194">
        <v>94358.88</v>
      </c>
      <c r="E172" s="194">
        <v>96188.93</v>
      </c>
      <c r="F172" s="45">
        <f t="shared" si="26"/>
        <v>101.93945710250057</v>
      </c>
    </row>
    <row r="173" spans="1:6" ht="12.75" customHeight="1" x14ac:dyDescent="0.2">
      <c r="A173" s="63">
        <v>3223</v>
      </c>
      <c r="B173" s="65" t="s">
        <v>347</v>
      </c>
      <c r="C173" s="247" t="s">
        <v>348</v>
      </c>
      <c r="D173" s="194">
        <v>24800.45</v>
      </c>
      <c r="E173" s="194">
        <v>37018.160000000003</v>
      </c>
      <c r="F173" s="45">
        <f t="shared" si="26"/>
        <v>149.26406577300008</v>
      </c>
    </row>
    <row r="174" spans="1:6" ht="12.75" customHeight="1" x14ac:dyDescent="0.2">
      <c r="A174" s="63">
        <v>3224</v>
      </c>
      <c r="B174" s="65" t="s">
        <v>349</v>
      </c>
      <c r="C174" s="247" t="s">
        <v>350</v>
      </c>
      <c r="D174" s="194">
        <v>5564.92</v>
      </c>
      <c r="E174" s="194">
        <v>3814.71</v>
      </c>
      <c r="F174" s="45">
        <f t="shared" si="26"/>
        <v>68.549233412160461</v>
      </c>
    </row>
    <row r="175" spans="1:6" ht="12.75" customHeight="1" x14ac:dyDescent="0.2">
      <c r="A175" s="63">
        <v>3225</v>
      </c>
      <c r="B175" s="65" t="s">
        <v>351</v>
      </c>
      <c r="C175" s="247" t="s">
        <v>352</v>
      </c>
      <c r="D175" s="194">
        <v>537.41999999999996</v>
      </c>
      <c r="E175" s="194">
        <v>3125.89</v>
      </c>
      <c r="F175" s="45">
        <f t="shared" si="26"/>
        <v>581.64750102340815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242.53</v>
      </c>
      <c r="E177" s="194">
        <v>225.7</v>
      </c>
      <c r="F177" s="45">
        <f t="shared" si="26"/>
        <v>93.060652290438298</v>
      </c>
    </row>
    <row r="178" spans="1:6" ht="12.75" customHeight="1" x14ac:dyDescent="0.2">
      <c r="A178" s="63">
        <v>323</v>
      </c>
      <c r="B178" s="65" t="s">
        <v>357</v>
      </c>
      <c r="C178" s="247" t="s">
        <v>358</v>
      </c>
      <c r="D178" s="60">
        <f t="shared" ref="D178:E178" si="35">SUM(D179:D187)</f>
        <v>47598.619999999995</v>
      </c>
      <c r="E178" s="60">
        <f t="shared" si="35"/>
        <v>48731.359999999993</v>
      </c>
      <c r="F178" s="45">
        <f t="shared" si="26"/>
        <v>102.37977487582623</v>
      </c>
    </row>
    <row r="179" spans="1:6" ht="12.75" customHeight="1" x14ac:dyDescent="0.2">
      <c r="A179" s="63">
        <v>3231</v>
      </c>
      <c r="B179" s="65" t="s">
        <v>359</v>
      </c>
      <c r="C179" s="247" t="s">
        <v>360</v>
      </c>
      <c r="D179" s="194">
        <v>2822.38</v>
      </c>
      <c r="E179" s="194">
        <v>3282.64</v>
      </c>
      <c r="F179" s="45">
        <f t="shared" si="26"/>
        <v>116.30751351696085</v>
      </c>
    </row>
    <row r="180" spans="1:6" ht="12.75" customHeight="1" x14ac:dyDescent="0.2">
      <c r="A180" s="63">
        <v>3232</v>
      </c>
      <c r="B180" s="65" t="s">
        <v>361</v>
      </c>
      <c r="C180" s="247" t="s">
        <v>362</v>
      </c>
      <c r="D180" s="194">
        <v>16883.3</v>
      </c>
      <c r="E180" s="194">
        <v>14911.21</v>
      </c>
      <c r="F180" s="45">
        <f t="shared" si="26"/>
        <v>88.31928592159116</v>
      </c>
    </row>
    <row r="181" spans="1:6" ht="12.75" customHeight="1" x14ac:dyDescent="0.2">
      <c r="A181" s="63">
        <v>3233</v>
      </c>
      <c r="B181" s="65" t="s">
        <v>363</v>
      </c>
      <c r="C181" s="247" t="s">
        <v>364</v>
      </c>
      <c r="D181" s="194">
        <v>129.1</v>
      </c>
      <c r="E181" s="194">
        <v>208.74</v>
      </c>
      <c r="F181" s="45">
        <f t="shared" si="26"/>
        <v>161.68861347792412</v>
      </c>
    </row>
    <row r="182" spans="1:6" ht="12.75" customHeight="1" x14ac:dyDescent="0.2">
      <c r="A182" s="63">
        <v>3234</v>
      </c>
      <c r="B182" s="65" t="s">
        <v>365</v>
      </c>
      <c r="C182" s="247" t="s">
        <v>366</v>
      </c>
      <c r="D182" s="194">
        <v>11581.66</v>
      </c>
      <c r="E182" s="194">
        <v>11548.26</v>
      </c>
      <c r="F182" s="45">
        <f t="shared" si="26"/>
        <v>99.711613015750771</v>
      </c>
    </row>
    <row r="183" spans="1:6" ht="12.75" customHeight="1" x14ac:dyDescent="0.2">
      <c r="A183" s="63">
        <v>3235</v>
      </c>
      <c r="B183" s="64" t="s">
        <v>367</v>
      </c>
      <c r="C183" s="247" t="s">
        <v>368</v>
      </c>
      <c r="D183" s="194">
        <v>8967.51</v>
      </c>
      <c r="E183" s="194">
        <v>8703.9599999999991</v>
      </c>
      <c r="F183" s="45">
        <f t="shared" si="26"/>
        <v>97.061057082735331</v>
      </c>
    </row>
    <row r="184" spans="1:6" ht="12.75" customHeight="1" x14ac:dyDescent="0.2">
      <c r="A184" s="63">
        <v>3236</v>
      </c>
      <c r="B184" s="64" t="s">
        <v>369</v>
      </c>
      <c r="C184" s="247" t="s">
        <v>370</v>
      </c>
      <c r="D184" s="194">
        <v>3236.77</v>
      </c>
      <c r="E184" s="194">
        <v>7248.13</v>
      </c>
      <c r="F184" s="45">
        <f t="shared" si="26"/>
        <v>223.93095586031754</v>
      </c>
    </row>
    <row r="185" spans="1:6" ht="12.75" customHeight="1" x14ac:dyDescent="0.2">
      <c r="A185" s="63">
        <v>3237</v>
      </c>
      <c r="B185" s="64" t="s">
        <v>371</v>
      </c>
      <c r="C185" s="247" t="s">
        <v>372</v>
      </c>
      <c r="D185" s="194">
        <v>510.42</v>
      </c>
      <c r="E185" s="194">
        <v>295.02</v>
      </c>
      <c r="F185" s="45">
        <f t="shared" si="26"/>
        <v>57.799459268837424</v>
      </c>
    </row>
    <row r="186" spans="1:6" ht="12.75" customHeight="1" x14ac:dyDescent="0.2">
      <c r="A186" s="63">
        <v>3238</v>
      </c>
      <c r="B186" s="64" t="s">
        <v>373</v>
      </c>
      <c r="C186" s="247" t="s">
        <v>374</v>
      </c>
      <c r="D186" s="194">
        <v>2747.36</v>
      </c>
      <c r="E186" s="327">
        <v>2438.4</v>
      </c>
      <c r="F186" s="45">
        <f t="shared" si="26"/>
        <v>88.754295032321934</v>
      </c>
    </row>
    <row r="187" spans="1:6" ht="12.75" customHeight="1" x14ac:dyDescent="0.2">
      <c r="A187" s="63">
        <v>3239</v>
      </c>
      <c r="B187" s="64" t="s">
        <v>375</v>
      </c>
      <c r="C187" s="247" t="s">
        <v>376</v>
      </c>
      <c r="D187" s="194">
        <v>720.12</v>
      </c>
      <c r="E187" s="194">
        <v>95</v>
      </c>
      <c r="F187" s="45">
        <f t="shared" si="26"/>
        <v>13.19224573682164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37201.800000000003</v>
      </c>
      <c r="E194" s="60">
        <f t="shared" si="36"/>
        <v>47054.91</v>
      </c>
      <c r="F194" s="45">
        <f t="shared" si="26"/>
        <v>126.48557327871232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1071.68</v>
      </c>
      <c r="E196" s="194">
        <v>821.61</v>
      </c>
      <c r="F196" s="45">
        <f t="shared" si="26"/>
        <v>76.665609137055839</v>
      </c>
    </row>
    <row r="197" spans="1:6" ht="12.75" customHeight="1" x14ac:dyDescent="0.2">
      <c r="A197" s="63">
        <v>3293</v>
      </c>
      <c r="B197" s="64" t="s">
        <v>395</v>
      </c>
      <c r="C197" s="247" t="s">
        <v>396</v>
      </c>
      <c r="D197" s="194">
        <v>884.93</v>
      </c>
      <c r="E197" s="194">
        <v>1017.22</v>
      </c>
      <c r="F197" s="45">
        <f t="shared" si="26"/>
        <v>114.94920502186613</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4742.49</v>
      </c>
      <c r="E199" s="194">
        <v>4992</v>
      </c>
      <c r="F199" s="45">
        <f t="shared" si="26"/>
        <v>105.26116027656359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30424.61</v>
      </c>
      <c r="E201" s="194">
        <v>40129.08</v>
      </c>
      <c r="F201" s="45">
        <f t="shared" si="26"/>
        <v>131.89677698415855</v>
      </c>
    </row>
    <row r="202" spans="1:6" ht="12.75" customHeight="1" x14ac:dyDescent="0.2">
      <c r="A202" s="63">
        <v>34</v>
      </c>
      <c r="B202" s="183" t="s">
        <v>405</v>
      </c>
      <c r="C202" s="247" t="s">
        <v>406</v>
      </c>
      <c r="D202" s="60">
        <f t="shared" ref="D202:E202" si="37">D203+D208+D216</f>
        <v>3010.25</v>
      </c>
      <c r="E202" s="60">
        <f t="shared" si="37"/>
        <v>3017.73</v>
      </c>
      <c r="F202" s="45">
        <f t="shared" si="26"/>
        <v>100.24848434515405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3010.25</v>
      </c>
      <c r="E216" s="60">
        <f t="shared" si="40"/>
        <v>3017.73</v>
      </c>
      <c r="F216" s="45">
        <f t="shared" si="26"/>
        <v>100.24848434515405</v>
      </c>
    </row>
    <row r="217" spans="1:6" ht="12.75" customHeight="1" x14ac:dyDescent="0.2">
      <c r="A217" s="63">
        <v>3431</v>
      </c>
      <c r="B217" s="182" t="s">
        <v>435</v>
      </c>
      <c r="C217" s="247" t="s">
        <v>436</v>
      </c>
      <c r="D217" s="194">
        <v>0</v>
      </c>
      <c r="E217" s="194">
        <v>0.3</v>
      </c>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0.05</v>
      </c>
      <c r="E219" s="194">
        <v>3.91</v>
      </c>
      <c r="F219" s="45">
        <f t="shared" si="26"/>
        <v>7820</v>
      </c>
    </row>
    <row r="220" spans="1:6" ht="12.75" customHeight="1" x14ac:dyDescent="0.2">
      <c r="A220" s="63">
        <v>3434</v>
      </c>
      <c r="B220" s="65" t="s">
        <v>441</v>
      </c>
      <c r="C220" s="247" t="s">
        <v>442</v>
      </c>
      <c r="D220" s="194">
        <v>3010.2</v>
      </c>
      <c r="E220" s="194">
        <v>3013.52</v>
      </c>
      <c r="F220" s="45">
        <f t="shared" si="26"/>
        <v>100.11029167497176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88.35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88.35</v>
      </c>
      <c r="E257" s="60">
        <f t="shared" si="54"/>
        <v>0</v>
      </c>
      <c r="F257" s="45">
        <f t="shared" si="53"/>
        <v>0</v>
      </c>
    </row>
    <row r="258" spans="1:6" ht="12.75" customHeight="1" x14ac:dyDescent="0.2">
      <c r="A258" s="63" t="s">
        <v>512</v>
      </c>
      <c r="B258" s="64" t="s">
        <v>159</v>
      </c>
      <c r="C258" s="247" t="s">
        <v>512</v>
      </c>
      <c r="D258" s="194">
        <v>88.35</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909</v>
      </c>
      <c r="E273" s="60">
        <f t="shared" si="60"/>
        <v>918</v>
      </c>
      <c r="F273" s="45">
        <f t="shared" ref="F273:F277" si="61">IF(D273&lt;&gt;0,IF(E273/D273&gt;=100,"&gt;&gt;100",E273/D273*100),"-")</f>
        <v>100.99009900990099</v>
      </c>
    </row>
    <row r="274" spans="1:6" ht="12.75" customHeight="1" x14ac:dyDescent="0.2">
      <c r="A274" s="63">
        <v>381</v>
      </c>
      <c r="B274" s="64" t="s">
        <v>540</v>
      </c>
      <c r="C274" s="247" t="s">
        <v>541</v>
      </c>
      <c r="D274" s="60">
        <f t="shared" ref="D274:E274" si="62">SUM(D275:D277)</f>
        <v>909</v>
      </c>
      <c r="E274" s="60">
        <f t="shared" si="62"/>
        <v>918</v>
      </c>
      <c r="F274" s="45">
        <f t="shared" si="61"/>
        <v>100.99009900990099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909</v>
      </c>
      <c r="E276" s="194">
        <v>918</v>
      </c>
      <c r="F276" s="45">
        <f t="shared" si="61"/>
        <v>100.99009900990099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2276526.65</v>
      </c>
      <c r="E299" s="60">
        <f>E152-E297+E298</f>
        <v>2754615.79</v>
      </c>
      <c r="F299" s="45">
        <f t="shared" si="68"/>
        <v>121.00081455229177</v>
      </c>
    </row>
    <row r="300" spans="1:6" ht="12.75" customHeight="1" x14ac:dyDescent="0.2">
      <c r="A300" s="63" t="s">
        <v>581</v>
      </c>
      <c r="B300" s="64" t="s">
        <v>592</v>
      </c>
      <c r="C300" s="247" t="s">
        <v>593</v>
      </c>
      <c r="D300" s="60">
        <f>IF(D6&gt;=D299,D6-D299,0)</f>
        <v>47088.640000000596</v>
      </c>
      <c r="E300" s="60">
        <f>IF(E6&gt;=E299,E6-E299,0)</f>
        <v>0</v>
      </c>
      <c r="F300" s="45">
        <f t="shared" si="68"/>
        <v>0</v>
      </c>
    </row>
    <row r="301" spans="1:6" ht="12.75" customHeight="1" x14ac:dyDescent="0.2">
      <c r="A301" s="63" t="s">
        <v>581</v>
      </c>
      <c r="B301" s="64" t="s">
        <v>594</v>
      </c>
      <c r="C301" s="247" t="s">
        <v>595</v>
      </c>
      <c r="D301" s="60">
        <f>IF(D299&gt;=D6,D299-D6,0)</f>
        <v>0</v>
      </c>
      <c r="E301" s="60">
        <f>IF(E299&gt;=E6,E299-E6,0)</f>
        <v>170252.06000000052</v>
      </c>
      <c r="F301" s="45" t="str">
        <f t="shared" si="68"/>
        <v>-</v>
      </c>
    </row>
    <row r="302" spans="1:6" ht="12.75" customHeight="1" x14ac:dyDescent="0.2">
      <c r="A302" s="63">
        <v>92211</v>
      </c>
      <c r="B302" s="64" t="s">
        <v>596</v>
      </c>
      <c r="C302" s="247" t="s">
        <v>597</v>
      </c>
      <c r="D302" s="194">
        <v>5968.26</v>
      </c>
      <c r="E302" s="194">
        <v>0</v>
      </c>
      <c r="F302" s="45">
        <f t="shared" si="68"/>
        <v>0</v>
      </c>
    </row>
    <row r="303" spans="1:6" ht="12.75" customHeight="1" x14ac:dyDescent="0.2">
      <c r="A303" s="63">
        <v>92221</v>
      </c>
      <c r="B303" s="64" t="s">
        <v>598</v>
      </c>
      <c r="C303" s="247" t="s">
        <v>599</v>
      </c>
      <c r="D303" s="194">
        <v>0</v>
      </c>
      <c r="E303" s="194">
        <v>18920.37</v>
      </c>
      <c r="F303" s="45" t="str">
        <f t="shared" si="68"/>
        <v>-</v>
      </c>
    </row>
    <row r="304" spans="1:6" ht="12.75" customHeight="1" x14ac:dyDescent="0.2">
      <c r="A304" s="63">
        <v>96</v>
      </c>
      <c r="B304" s="220" t="s">
        <v>600</v>
      </c>
      <c r="C304" s="247" t="s">
        <v>601</v>
      </c>
      <c r="D304" s="194">
        <v>0</v>
      </c>
      <c r="E304" s="194">
        <v>212357.54</v>
      </c>
      <c r="F304" s="45" t="str">
        <f t="shared" si="68"/>
        <v>-</v>
      </c>
    </row>
    <row r="305" spans="1:6" ht="12" x14ac:dyDescent="0.2">
      <c r="A305" s="63">
        <v>9661</v>
      </c>
      <c r="B305" s="220" t="s">
        <v>602</v>
      </c>
      <c r="C305" s="247" t="s">
        <v>603</v>
      </c>
      <c r="D305" s="194">
        <v>0</v>
      </c>
      <c r="E305" s="194">
        <v>25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48537.929999999993</v>
      </c>
      <c r="E360" s="60">
        <f t="shared" si="86"/>
        <v>61884.210000000006</v>
      </c>
      <c r="F360" s="45">
        <f t="shared" si="72"/>
        <v>127.4965990515047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23967.67</v>
      </c>
      <c r="E373" s="60">
        <f t="shared" si="90"/>
        <v>18156.3</v>
      </c>
      <c r="F373" s="45">
        <f t="shared" si="72"/>
        <v>75.753296002490018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15323.35</v>
      </c>
      <c r="E379" s="60">
        <f t="shared" si="92"/>
        <v>14062.05</v>
      </c>
      <c r="F379" s="45">
        <f t="shared" si="72"/>
        <v>91.76877118906765</v>
      </c>
    </row>
    <row r="380" spans="1:6" ht="12.75" customHeight="1" x14ac:dyDescent="0.2">
      <c r="A380" s="63">
        <v>4221</v>
      </c>
      <c r="B380" s="64" t="s">
        <v>647</v>
      </c>
      <c r="C380" s="247" t="s">
        <v>739</v>
      </c>
      <c r="D380" s="194">
        <v>10914.12</v>
      </c>
      <c r="E380" s="194">
        <v>7901.36</v>
      </c>
      <c r="F380" s="45">
        <f t="shared" si="72"/>
        <v>72.39575888848573</v>
      </c>
    </row>
    <row r="381" spans="1:6" ht="12.75" customHeight="1" x14ac:dyDescent="0.2">
      <c r="A381" s="63">
        <v>4222</v>
      </c>
      <c r="B381" s="64" t="s">
        <v>740</v>
      </c>
      <c r="C381" s="247" t="s">
        <v>741</v>
      </c>
      <c r="D381" s="194">
        <v>0</v>
      </c>
      <c r="E381" s="194">
        <v>3984.04</v>
      </c>
      <c r="F381" s="45" t="str">
        <f t="shared" si="72"/>
        <v>-</v>
      </c>
    </row>
    <row r="382" spans="1:6" ht="12.75" customHeight="1" x14ac:dyDescent="0.2">
      <c r="A382" s="63">
        <v>4223</v>
      </c>
      <c r="B382" s="64" t="s">
        <v>651</v>
      </c>
      <c r="C382" s="247" t="s">
        <v>742</v>
      </c>
      <c r="D382" s="194">
        <v>700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3709.23</v>
      </c>
      <c r="E386" s="194">
        <v>2176.65</v>
      </c>
      <c r="F386" s="45">
        <f t="shared" si="72"/>
        <v>58.681990601823017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8644.32</v>
      </c>
      <c r="E393" s="60">
        <f t="shared" si="94"/>
        <v>4094.25</v>
      </c>
      <c r="F393" s="45">
        <f t="shared" si="72"/>
        <v>47.363471042256649</v>
      </c>
    </row>
    <row r="394" spans="1:6" ht="12.75" customHeight="1" x14ac:dyDescent="0.2">
      <c r="A394" s="63">
        <v>4241</v>
      </c>
      <c r="B394" s="64" t="s">
        <v>756</v>
      </c>
      <c r="C394" s="247" t="s">
        <v>757</v>
      </c>
      <c r="D394" s="194">
        <v>8644.32</v>
      </c>
      <c r="E394" s="194">
        <v>4094.25</v>
      </c>
      <c r="F394" s="45">
        <f t="shared" si="72"/>
        <v>47.363471042256649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24570.26</v>
      </c>
      <c r="E412" s="60">
        <f t="shared" si="100"/>
        <v>43727.91</v>
      </c>
      <c r="F412" s="45">
        <f t="shared" si="72"/>
        <v>177.97088838294755</v>
      </c>
    </row>
    <row r="413" spans="1:6" ht="12.75" customHeight="1" x14ac:dyDescent="0.2">
      <c r="A413" s="63">
        <v>451</v>
      </c>
      <c r="B413" s="64" t="s">
        <v>784</v>
      </c>
      <c r="C413" s="247" t="s">
        <v>785</v>
      </c>
      <c r="D413" s="194">
        <v>24570.26</v>
      </c>
      <c r="E413" s="194">
        <v>43727.91</v>
      </c>
      <c r="F413" s="45">
        <f t="shared" si="72"/>
        <v>177.97088838294755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48537.929999999993</v>
      </c>
      <c r="E418" s="60">
        <f t="shared" si="102"/>
        <v>61884.210000000006</v>
      </c>
      <c r="F418" s="45">
        <f t="shared" si="72"/>
        <v>127.4965990515047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179.71</v>
      </c>
      <c r="E421" s="194"/>
      <c r="F421" s="45">
        <f t="shared" si="72"/>
        <v>0</v>
      </c>
    </row>
    <row r="422" spans="1:6" ht="12.75" customHeight="1" x14ac:dyDescent="0.2">
      <c r="A422" s="63" t="s">
        <v>581</v>
      </c>
      <c r="B422" s="64" t="s">
        <v>802</v>
      </c>
      <c r="C422" s="247" t="s">
        <v>803</v>
      </c>
      <c r="D422" s="60">
        <f>D6+D308</f>
        <v>2323615.2900000005</v>
      </c>
      <c r="E422" s="60">
        <f>E6+E308</f>
        <v>2584363.7299999995</v>
      </c>
      <c r="F422" s="45">
        <f t="shared" si="72"/>
        <v>111.22167000372936</v>
      </c>
    </row>
    <row r="423" spans="1:6" ht="12.75" customHeight="1" x14ac:dyDescent="0.2">
      <c r="A423" s="63" t="s">
        <v>581</v>
      </c>
      <c r="B423" s="64" t="s">
        <v>804</v>
      </c>
      <c r="C423" s="247" t="s">
        <v>805</v>
      </c>
      <c r="D423" s="60">
        <f t="shared" ref="D423:E423" si="103">D299+D360</f>
        <v>2325064.58</v>
      </c>
      <c r="E423" s="60">
        <f t="shared" si="103"/>
        <v>2816500</v>
      </c>
      <c r="F423" s="45">
        <f t="shared" si="72"/>
        <v>121.13642021934719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1449.2899999995716</v>
      </c>
      <c r="E425" s="60">
        <f t="shared" si="105"/>
        <v>232136.27000000048</v>
      </c>
      <c r="F425" s="45" t="str">
        <f t="shared" si="72"/>
        <v>&gt;&gt;100</v>
      </c>
    </row>
    <row r="426" spans="1:6" ht="12.75" customHeight="1" x14ac:dyDescent="0.2">
      <c r="A426" s="251" t="s">
        <v>810</v>
      </c>
      <c r="B426" s="183" t="s">
        <v>811</v>
      </c>
      <c r="C426" s="252" t="s">
        <v>812</v>
      </c>
      <c r="D426" s="60">
        <f t="shared" ref="D426:E426" si="106">IF(D302-D303+D419-D420&gt;=0,D302-D303+D419-D420,0)</f>
        <v>5968.26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18920.37</v>
      </c>
      <c r="F427" s="45" t="str">
        <f t="shared" si="72"/>
        <v>-</v>
      </c>
    </row>
    <row r="428" spans="1:6" ht="24" x14ac:dyDescent="0.2">
      <c r="A428" s="249" t="s">
        <v>815</v>
      </c>
      <c r="B428" s="243" t="s">
        <v>816</v>
      </c>
      <c r="C428" s="250" t="s">
        <v>817</v>
      </c>
      <c r="D428" s="81">
        <f t="shared" ref="D428:E428" si="108">D304+D421</f>
        <v>179.71</v>
      </c>
      <c r="E428" s="81">
        <f t="shared" si="108"/>
        <v>212357.54</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2323615.2900000005</v>
      </c>
      <c r="E643" s="60">
        <f>E422+E430</f>
        <v>2584363.7299999995</v>
      </c>
      <c r="F643" s="45">
        <f t="shared" si="109"/>
        <v>111.22167000372936</v>
      </c>
    </row>
    <row r="644" spans="1:6" ht="12.75" customHeight="1" x14ac:dyDescent="0.2">
      <c r="A644" s="63" t="s">
        <v>581</v>
      </c>
      <c r="B644" s="64" t="s">
        <v>1237</v>
      </c>
      <c r="C644" s="247" t="s">
        <v>1238</v>
      </c>
      <c r="D644" s="60">
        <f>D423+D535</f>
        <v>2325064.58</v>
      </c>
      <c r="E644" s="60">
        <f>E423+E535</f>
        <v>2816500</v>
      </c>
      <c r="F644" s="45">
        <f t="shared" si="109"/>
        <v>121.13642021934719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1449.2899999995716</v>
      </c>
      <c r="E646" s="60">
        <f t="shared" si="164"/>
        <v>232136.27000000048</v>
      </c>
      <c r="F646" s="45" t="str">
        <f t="shared" si="109"/>
        <v>&gt;&gt;100</v>
      </c>
    </row>
    <row r="647" spans="1:6" ht="24" x14ac:dyDescent="0.2">
      <c r="A647" s="251" t="s">
        <v>1243</v>
      </c>
      <c r="B647" s="64" t="s">
        <v>1244</v>
      </c>
      <c r="C647" s="252" t="s">
        <v>1243</v>
      </c>
      <c r="D647" s="60">
        <f>IF(D426-D427+D641-D642&gt;=0,D426-D427+D641-D642,0)</f>
        <v>5968.26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18920.37</v>
      </c>
      <c r="F648" s="45" t="str">
        <f t="shared" si="109"/>
        <v>-</v>
      </c>
    </row>
    <row r="649" spans="1:6" ht="24" x14ac:dyDescent="0.2">
      <c r="A649" s="63" t="s">
        <v>581</v>
      </c>
      <c r="B649" s="64" t="s">
        <v>1247</v>
      </c>
      <c r="C649" s="247" t="s">
        <v>1248</v>
      </c>
      <c r="D649" s="60">
        <f t="shared" ref="D649:E649" si="165">IF(D645+D647-D646-D648&gt;=0,D645+D647-D646-D648,0)</f>
        <v>4518.9700000004286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251056.64000000048</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86</v>
      </c>
      <c r="E658" s="253">
        <v>86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73</v>
      </c>
      <c r="F660" s="45">
        <f t="shared" si="167"/>
        <v>104.28571428571429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2076311.18</v>
      </c>
      <c r="E683" s="192">
        <v>2271477.4</v>
      </c>
      <c r="F683" s="71">
        <f t="shared" si="167"/>
        <v>109.39966137445735</v>
      </c>
    </row>
    <row r="684" spans="1:6" ht="24" x14ac:dyDescent="0.2">
      <c r="A684" s="70">
        <v>63613</v>
      </c>
      <c r="B684" s="182" t="s">
        <v>1317</v>
      </c>
      <c r="C684" s="278" t="s">
        <v>1318</v>
      </c>
      <c r="D684" s="192">
        <v>8885.69</v>
      </c>
      <c r="E684" s="192">
        <v>30896.37</v>
      </c>
      <c r="F684" s="71">
        <f t="shared" si="167"/>
        <v>347.70929438231582</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8111.28</v>
      </c>
      <c r="E686" s="194">
        <v>4095.82</v>
      </c>
      <c r="F686" s="45">
        <f t="shared" si="167"/>
        <v>50.495359548677897</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33439.339999999997</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45814</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4839.04</v>
      </c>
      <c r="E724" s="192">
        <v>3834.65</v>
      </c>
      <c r="F724" s="71">
        <f t="shared" si="167"/>
        <v>79.244023607988368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2729.36</v>
      </c>
      <c r="E733" s="192">
        <v>3090.08</v>
      </c>
      <c r="F733" s="71">
        <f t="shared" si="167"/>
        <v>113.21628513644224</v>
      </c>
    </row>
    <row r="734" spans="1:6" ht="12.75" customHeight="1" x14ac:dyDescent="0.2">
      <c r="A734" s="70">
        <v>32121</v>
      </c>
      <c r="B734" s="65" t="s">
        <v>1397</v>
      </c>
      <c r="C734" s="278" t="s">
        <v>1398</v>
      </c>
      <c r="D734" s="192">
        <v>54196.14</v>
      </c>
      <c r="E734" s="192">
        <v>63152.97</v>
      </c>
      <c r="F734" s="71">
        <f t="shared" si="167"/>
        <v>116.52669359847398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1566.16</v>
      </c>
      <c r="E736" s="194">
        <v>2216.5100000000002</v>
      </c>
      <c r="F736" s="45">
        <f t="shared" si="167"/>
        <v>141.52513153189969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107.52</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 zoomScaleNormal="100" workbookViewId="0">
      <selection activeCell="E43" sqref="E4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1917328.39</v>
      </c>
      <c r="E6" s="180">
        <f t="shared" si="0"/>
        <v>2227807.0399999996</v>
      </c>
      <c r="F6" s="181">
        <f t="shared" ref="F6:F298" si="1">IF(D6&gt;0,IF(E6/D6&gt;=100,"&gt;&gt;100",E6/D6*100),"-")</f>
        <v>116.19329540100325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1907604.44</v>
      </c>
      <c r="E7" s="79">
        <f t="shared" si="2"/>
        <v>1977750.5799999996</v>
      </c>
      <c r="F7" s="71">
        <f t="shared" si="1"/>
        <v>103.67718477317025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5966.89</v>
      </c>
      <c r="E8" s="79">
        <f>E9+E10-E11</f>
        <v>5966.89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5966.89</v>
      </c>
      <c r="E9" s="192">
        <v>5966.89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1901637.55</v>
      </c>
      <c r="E12" s="79">
        <f t="shared" si="3"/>
        <v>1971783.6899999997</v>
      </c>
      <c r="F12" s="71">
        <f t="shared" si="1"/>
        <v>103.68872291147173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1794118.81</v>
      </c>
      <c r="E13" s="79">
        <f t="shared" si="4"/>
        <v>1846108.65</v>
      </c>
      <c r="F13" s="71">
        <f t="shared" si="1"/>
        <v>102.89779248231613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3265722.21</v>
      </c>
      <c r="E15" s="192">
        <v>3317712.05</v>
      </c>
      <c r="F15" s="71">
        <f t="shared" si="1"/>
        <v>101.59198598829997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1471603.4</v>
      </c>
      <c r="E18" s="192">
        <v>1471603.4</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104196.33000000005</v>
      </c>
      <c r="E19" s="79">
        <f t="shared" si="5"/>
        <v>118258.37999999998</v>
      </c>
      <c r="F19" s="71">
        <f t="shared" si="1"/>
        <v>113.49572484942601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225751.07</v>
      </c>
      <c r="E20" s="192">
        <v>233652.43</v>
      </c>
      <c r="F20" s="71">
        <f t="shared" si="1"/>
        <v>103.50003213716772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3984.04</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19873.72</v>
      </c>
      <c r="E22" s="192">
        <v>19873.72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8770.5400000000009</v>
      </c>
      <c r="E24" s="192">
        <v>8770.5400000000009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2897.61</v>
      </c>
      <c r="E25" s="192">
        <v>2897.61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30976.47</v>
      </c>
      <c r="E26" s="192">
        <v>33153.120000000003</v>
      </c>
      <c r="F26" s="71">
        <f t="shared" si="1"/>
        <v>107.02678516951738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184073.08</v>
      </c>
      <c r="E28" s="192">
        <v>184073.08</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3215.6800000000076</v>
      </c>
      <c r="E35" s="79">
        <f t="shared" si="7"/>
        <v>7309.9300000000076</v>
      </c>
      <c r="F35" s="71">
        <f t="shared" si="1"/>
        <v>227.32143745646303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131914.62</v>
      </c>
      <c r="E36" s="192">
        <v>136008.87</v>
      </c>
      <c r="F36" s="71">
        <f t="shared" si="1"/>
        <v>103.10371208286087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620.26</v>
      </c>
      <c r="E37" s="192">
        <v>620.26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129319.2</v>
      </c>
      <c r="E40" s="192">
        <v>129319.2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106.72999999999999</v>
      </c>
      <c r="E41" s="79">
        <f t="shared" si="8"/>
        <v>106.72999999999999</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177.88</v>
      </c>
      <c r="E42" s="192">
        <v>177.88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71.150000000000006</v>
      </c>
      <c r="E44" s="192">
        <v>71.150000000000006</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1092.8699999999999</v>
      </c>
      <c r="E47" s="192">
        <v>1092.8699999999999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1092.8699999999999</v>
      </c>
      <c r="E50" s="192">
        <v>1092.8699999999999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23437.43</v>
      </c>
      <c r="E54" s="192">
        <v>26563.32</v>
      </c>
      <c r="F54" s="71">
        <f t="shared" si="1"/>
        <v>113.33717050034922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23437.43</v>
      </c>
      <c r="E55" s="192">
        <v>26563.32</v>
      </c>
      <c r="F55" s="71">
        <f t="shared" si="1"/>
        <v>113.33717050034922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9723.9499999999989</v>
      </c>
      <c r="E69" s="79">
        <f>E70+E82+E88+E119+E135+E147+E165+E171</f>
        <v>250056.46</v>
      </c>
      <c r="F69" s="71">
        <f t="shared" si="1"/>
        <v>2571.5523012767449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795.17000000000007</v>
      </c>
      <c r="E82" s="79">
        <f>SUM(E83:E85)-E86+E87</f>
        <v>6736.3</v>
      </c>
      <c r="F82" s="71">
        <f t="shared" si="1"/>
        <v>847.15218129456582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70.260000000000005</v>
      </c>
      <c r="E84" s="192">
        <v>70.260000000000005</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228.12</v>
      </c>
      <c r="E85" s="192">
        <v>228.12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496.79</v>
      </c>
      <c r="E87" s="192">
        <v>6437.92</v>
      </c>
      <c r="F87" s="71">
        <f t="shared" si="1"/>
        <v>1295.9037017653334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8928.7799999999988</v>
      </c>
      <c r="E147" s="79">
        <f t="shared" si="24"/>
        <v>243320.16</v>
      </c>
      <c r="F147" s="71">
        <f t="shared" si="1"/>
        <v>2725.1221331469701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212299.61000000002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181592.42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30707.19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3018.12</v>
      </c>
      <c r="E160" s="192">
        <v>3009.77</v>
      </c>
      <c r="F160" s="71">
        <f t="shared" si="1"/>
        <v>99.723337706916894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159.46</v>
      </c>
      <c r="E161" s="192">
        <v>25</v>
      </c>
      <c r="F161" s="71">
        <f t="shared" si="1"/>
        <v>15.677912956227265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8749.07</v>
      </c>
      <c r="E162" s="192">
        <v>30962.62</v>
      </c>
      <c r="F162" s="71">
        <f t="shared" si="1"/>
        <v>353.89612838850303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2997.87</v>
      </c>
      <c r="E164" s="192">
        <v>2976.84</v>
      </c>
      <c r="F164" s="71">
        <f t="shared" si="1"/>
        <v>99.298501936374834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1917328.39</v>
      </c>
      <c r="E176" s="79">
        <f>E177+E251</f>
        <v>2227807.04</v>
      </c>
      <c r="F176" s="71">
        <f t="shared" si="1"/>
        <v>116.19329540100327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5025.2699999999995</v>
      </c>
      <c r="E177" s="79">
        <f>E178+E197+E203+E219+E247+E248</f>
        <v>288755.56</v>
      </c>
      <c r="F177" s="71">
        <f t="shared" si="1"/>
        <v>5746.0705593928287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4922.6399999999994</v>
      </c>
      <c r="E178" s="79">
        <f>SUM(E179:E181)+E185+E186+SUM(E194:E196)</f>
        <v>203185.79</v>
      </c>
      <c r="F178" s="71">
        <f t="shared" si="1"/>
        <v>4127.5776818942686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187874.51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4197.7299999999996</v>
      </c>
      <c r="E180" s="192">
        <v>15309.62</v>
      </c>
      <c r="F180" s="71">
        <f t="shared" si="1"/>
        <v>364.71187999228158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1.66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724.91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24376.55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24376.55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61193.22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102.63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102.63</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1912303.1199999999</v>
      </c>
      <c r="E251" s="79">
        <f>+E252+E255-E264+E274+E291</f>
        <v>1939051.48</v>
      </c>
      <c r="F251" s="71">
        <f t="shared" si="1"/>
        <v>101.39875105155924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1907604.44</v>
      </c>
      <c r="E252" s="79">
        <f>E253-E254</f>
        <v>1977750.58</v>
      </c>
      <c r="F252" s="71">
        <f t="shared" si="1"/>
        <v>103.67718477317027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1907604.44</v>
      </c>
      <c r="E253" s="192">
        <v>1977750.58</v>
      </c>
      <c r="F253" s="71">
        <f t="shared" si="1"/>
        <v>103.67718477317027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4518.97</v>
      </c>
      <c r="E255" s="79">
        <f>E256-E260</f>
        <v>-251056.64000000001</v>
      </c>
      <c r="F255" s="71">
        <f t="shared" si="1"/>
        <v>-5555.6164347185313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4518.97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4518.97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251056.64000000001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251056.64000000001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212357.54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212299.61000000002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181592.42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30707.19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32.93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179.71</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179.71</v>
      </c>
      <c r="E292" s="192"/>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88531.42</v>
      </c>
      <c r="E297" s="79">
        <f t="shared" si="42"/>
        <v>76880.25</v>
      </c>
      <c r="F297" s="71">
        <f t="shared" si="1"/>
        <v>86.839508504438314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88531.42</v>
      </c>
      <c r="E298" s="193">
        <v>76880.25</v>
      </c>
      <c r="F298" s="75">
        <f t="shared" si="1"/>
        <v>86.839508504438314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11926.65</v>
      </c>
      <c r="E303" s="192">
        <v>246297</v>
      </c>
      <c r="F303" s="71">
        <f t="shared" si="43"/>
        <v>2065.0979109808704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496.79</v>
      </c>
      <c r="E308" s="192">
        <v>6437.92</v>
      </c>
      <c r="F308" s="71">
        <f t="shared" si="43"/>
        <v>1295.9037017653334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8749.07</v>
      </c>
      <c r="E335" s="192">
        <v>30962.62</v>
      </c>
      <c r="F335" s="71">
        <f t="shared" si="43"/>
        <v>353.89612838850303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4922.6400000000003</v>
      </c>
      <c r="E337" s="192">
        <v>203185.79</v>
      </c>
      <c r="F337" s="71">
        <f t="shared" si="43"/>
        <v>4127.5776818942677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24376.55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56029.29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228.12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4935.8100000000004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88531.42</v>
      </c>
      <c r="E396" s="288">
        <v>76880.25</v>
      </c>
      <c r="F396" s="263">
        <f t="shared" si="44"/>
        <v>86.839508504438314</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2325064.58</v>
      </c>
      <c r="E114" s="60">
        <f t="shared" si="22"/>
        <v>2816500</v>
      </c>
      <c r="F114" s="45">
        <f t="shared" si="1"/>
        <v>121.13642021934719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2231005.75</v>
      </c>
      <c r="E115" s="60">
        <f t="shared" si="23"/>
        <v>2711032.28</v>
      </c>
      <c r="F115" s="45">
        <f t="shared" si="1"/>
        <v>121.51614938688526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2231005.75</v>
      </c>
      <c r="E117" s="328">
        <v>2711032.28</v>
      </c>
      <c r="F117" s="45">
        <f t="shared" si="1"/>
        <v>121.51614938688526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94058.83</v>
      </c>
      <c r="E126" s="194">
        <v>105467.72</v>
      </c>
      <c r="F126" s="45">
        <f t="shared" si="1"/>
        <v>112.12952574468554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2325064.58</v>
      </c>
      <c r="E141" s="81">
        <f t="shared" si="28"/>
        <v>2816500</v>
      </c>
      <c r="F141" s="61">
        <f t="shared" si="1"/>
        <v>121.13642021934719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16 E9 D118:E141 D117">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8261.93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8261.93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8261.93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8261.93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4922.6400000000003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2935050.1599999997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2770311.03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2382006.7799999998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383959.55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3017.73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918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408.97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61884.21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102854.92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2651217.2400000002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2572047.88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2194132.27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372847.66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3016.07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918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1133.8800000000001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37507.660000000003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41661.699999999997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288755.55999999959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288755.56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203185.79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24376.55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61193.22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8529</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2026-01-28T09:36:36Z</dcterms:modified>
</cp:coreProperties>
</file>